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TTC-SERVER\shared\Documents\Council Matters was Operations\2023\11 13 Nov 23\"/>
    </mc:Choice>
  </mc:AlternateContent>
  <xr:revisionPtr revIDLastSave="0" documentId="13_ncr:1_{6C3F7113-E5A1-43D8-A141-EE461CAF2645}" xr6:coauthVersionLast="47" xr6:coauthVersionMax="47" xr10:uidLastSave="{00000000-0000-0000-0000-000000000000}"/>
  <bookViews>
    <workbookView xWindow="-120" yWindow="-120" windowWidth="29040" windowHeight="15840" xr2:uid="{00000000-000D-0000-FFFF-FFFF00000000}"/>
  </bookViews>
  <sheets>
    <sheet name="2324 Budget" sheetId="3" r:id="rId1"/>
  </sheets>
  <definedNames>
    <definedName name="_xlnm.Print_Area" localSheetId="0">'2324 Budget'!$A$1:$N$194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1" i="3" l="1"/>
  <c r="X109" i="3"/>
  <c r="W109" i="3"/>
  <c r="V109" i="3"/>
  <c r="M4" i="3" l="1"/>
  <c r="K117" i="3"/>
  <c r="J117" i="3"/>
  <c r="L111" i="3"/>
  <c r="L117" i="3" s="1"/>
  <c r="J17" i="3"/>
  <c r="M111" i="3" l="1"/>
  <c r="M117" i="3" s="1"/>
  <c r="G193" i="3"/>
  <c r="L30" i="3"/>
  <c r="M30" i="3" s="1"/>
  <c r="K6" i="3"/>
  <c r="K66" i="3"/>
  <c r="L71" i="3"/>
  <c r="L66" i="3" s="1"/>
  <c r="M50" i="3"/>
  <c r="L50" i="3"/>
  <c r="K50" i="3"/>
  <c r="J106" i="3"/>
  <c r="M71" i="3" l="1"/>
  <c r="M66" i="3" s="1"/>
  <c r="M3" i="3" l="1"/>
  <c r="Y109" i="3" s="1"/>
  <c r="AA109" i="3" l="1"/>
  <c r="K91" i="3"/>
  <c r="L91" i="3" s="1"/>
  <c r="M91" i="3" s="1"/>
  <c r="K90" i="3"/>
  <c r="K85" i="3"/>
  <c r="K86" i="3"/>
  <c r="K84" i="3"/>
  <c r="K76" i="3"/>
  <c r="K77" i="3"/>
  <c r="K78" i="3"/>
  <c r="K79" i="3"/>
  <c r="K68" i="3"/>
  <c r="K62" i="3"/>
  <c r="K51" i="3"/>
  <c r="K52" i="3"/>
  <c r="K49" i="3"/>
  <c r="L39" i="3"/>
  <c r="M39" i="3" s="1"/>
  <c r="K40" i="3"/>
  <c r="L40" i="3" s="1"/>
  <c r="M40" i="3" s="1"/>
  <c r="K41" i="3"/>
  <c r="L41" i="3" s="1"/>
  <c r="M41" i="3" s="1"/>
  <c r="K42" i="3"/>
  <c r="L42" i="3" s="1"/>
  <c r="M42" i="3" s="1"/>
  <c r="L43" i="3"/>
  <c r="M43" i="3" s="1"/>
  <c r="K38" i="3"/>
  <c r="L21" i="3"/>
  <c r="M21" i="3" s="1"/>
  <c r="K23" i="3"/>
  <c r="L23" i="3" s="1"/>
  <c r="M23" i="3" s="1"/>
  <c r="K5" i="3"/>
  <c r="K7" i="3"/>
  <c r="K8" i="3"/>
  <c r="K9" i="3"/>
  <c r="K10" i="3"/>
  <c r="K11" i="3"/>
  <c r="K12" i="3"/>
  <c r="L12" i="3" s="1"/>
  <c r="M12" i="3" s="1"/>
  <c r="G106" i="3" l="1"/>
  <c r="G94" i="3"/>
  <c r="G88" i="3"/>
  <c r="G82" i="3"/>
  <c r="G73" i="3"/>
  <c r="G60" i="3"/>
  <c r="G47" i="3"/>
  <c r="G36" i="3"/>
  <c r="G28" i="3"/>
  <c r="G17" i="3"/>
  <c r="L93" i="3"/>
  <c r="L85" i="3"/>
  <c r="L13" i="3"/>
  <c r="L90" i="3"/>
  <c r="L86" i="3"/>
  <c r="L79" i="3"/>
  <c r="L78" i="3"/>
  <c r="L77" i="3"/>
  <c r="L76" i="3"/>
  <c r="L69" i="3"/>
  <c r="L68" i="3"/>
  <c r="L52" i="3"/>
  <c r="L51" i="3"/>
  <c r="L38" i="3"/>
  <c r="L16" i="3"/>
  <c r="L14" i="3"/>
  <c r="L11" i="3"/>
  <c r="L10" i="3"/>
  <c r="L9" i="3"/>
  <c r="L8" i="3"/>
  <c r="L7" i="3"/>
  <c r="L6" i="3"/>
  <c r="L5" i="3"/>
  <c r="L94" i="3" l="1"/>
  <c r="K28" i="3"/>
  <c r="K47" i="3"/>
  <c r="K60" i="3"/>
  <c r="K73" i="3"/>
  <c r="K82" i="3"/>
  <c r="K88" i="3"/>
  <c r="L17" i="3"/>
  <c r="L28" i="3"/>
  <c r="L47" i="3"/>
  <c r="L49" i="3"/>
  <c r="L60" i="3" s="1"/>
  <c r="L84" i="3"/>
  <c r="L88" i="3" s="1"/>
  <c r="L106" i="3"/>
  <c r="K17" i="3"/>
  <c r="K36" i="3"/>
  <c r="K94" i="3"/>
  <c r="K106" i="3"/>
  <c r="L36" i="3"/>
  <c r="L62" i="3"/>
  <c r="L73" i="3" s="1"/>
  <c r="L82" i="3"/>
  <c r="G118" i="3"/>
  <c r="M13" i="3"/>
  <c r="M93" i="3"/>
  <c r="M90" i="3"/>
  <c r="M86" i="3"/>
  <c r="M85" i="3"/>
  <c r="M79" i="3"/>
  <c r="M78" i="3"/>
  <c r="M77" i="3"/>
  <c r="M76" i="3"/>
  <c r="M69" i="3"/>
  <c r="M68" i="3"/>
  <c r="M53" i="3"/>
  <c r="M52" i="3"/>
  <c r="M51" i="3"/>
  <c r="M38" i="3"/>
  <c r="M5" i="3"/>
  <c r="M6" i="3"/>
  <c r="M7" i="3"/>
  <c r="M8" i="3"/>
  <c r="M9" i="3"/>
  <c r="M10" i="3"/>
  <c r="M11" i="3"/>
  <c r="M14" i="3"/>
  <c r="M16" i="3"/>
  <c r="M84" i="3" l="1"/>
  <c r="K118" i="3"/>
  <c r="H125" i="3" s="1"/>
  <c r="L118" i="3"/>
  <c r="H127" i="3" s="1"/>
  <c r="M49" i="3"/>
  <c r="M60" i="3" s="1"/>
  <c r="M28" i="3"/>
  <c r="M62" i="3"/>
  <c r="M73" i="3" s="1"/>
  <c r="M82" i="3"/>
  <c r="M88" i="3"/>
  <c r="M94" i="3"/>
  <c r="M106" i="3"/>
  <c r="M47" i="3"/>
  <c r="M36" i="3"/>
  <c r="G139" i="3" l="1"/>
  <c r="G159" i="3" l="1"/>
  <c r="G148" i="3"/>
  <c r="H17" i="3" l="1"/>
  <c r="C17" i="3"/>
  <c r="D17" i="3"/>
  <c r="E17" i="3"/>
  <c r="F17" i="3"/>
  <c r="C28" i="3"/>
  <c r="D28" i="3"/>
  <c r="E28" i="3"/>
  <c r="F28" i="3"/>
  <c r="H28" i="3"/>
  <c r="C36" i="3"/>
  <c r="D36" i="3"/>
  <c r="E36" i="3"/>
  <c r="F36" i="3"/>
  <c r="H36" i="3"/>
  <c r="C47" i="3"/>
  <c r="D47" i="3"/>
  <c r="E47" i="3"/>
  <c r="F47" i="3"/>
  <c r="H47" i="3"/>
  <c r="C60" i="3"/>
  <c r="D60" i="3"/>
  <c r="E60" i="3"/>
  <c r="F60" i="3"/>
  <c r="H60" i="3"/>
  <c r="C73" i="3"/>
  <c r="D73" i="3"/>
  <c r="E73" i="3"/>
  <c r="F73" i="3"/>
  <c r="H73" i="3"/>
  <c r="C82" i="3"/>
  <c r="D82" i="3"/>
  <c r="E82" i="3"/>
  <c r="F82" i="3"/>
  <c r="H82" i="3"/>
  <c r="C88" i="3"/>
  <c r="D88" i="3"/>
  <c r="E88" i="3"/>
  <c r="F88" i="3"/>
  <c r="H88" i="3"/>
  <c r="C94" i="3"/>
  <c r="D94" i="3"/>
  <c r="E94" i="3"/>
  <c r="F94" i="3"/>
  <c r="H94" i="3"/>
  <c r="C106" i="3"/>
  <c r="C117" i="3" s="1"/>
  <c r="D106" i="3"/>
  <c r="D117" i="3" s="1"/>
  <c r="E106" i="3"/>
  <c r="E117" i="3" s="1"/>
  <c r="F106" i="3"/>
  <c r="F117" i="3" s="1"/>
  <c r="H106" i="3"/>
  <c r="C118" i="3" l="1"/>
  <c r="H118" i="3"/>
  <c r="M17" i="3" l="1"/>
  <c r="I106" i="3"/>
  <c r="J94" i="3"/>
  <c r="I94" i="3"/>
  <c r="J88" i="3"/>
  <c r="I88" i="3"/>
  <c r="J82" i="3"/>
  <c r="I82" i="3"/>
  <c r="J73" i="3"/>
  <c r="I73" i="3"/>
  <c r="J60" i="3"/>
  <c r="I60" i="3"/>
  <c r="J47" i="3"/>
  <c r="I47" i="3"/>
  <c r="J36" i="3"/>
  <c r="I36" i="3"/>
  <c r="J28" i="3"/>
  <c r="I28" i="3"/>
  <c r="I17" i="3"/>
  <c r="A3" i="3"/>
  <c r="A4" i="3" s="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9" i="3" s="1"/>
  <c r="A100" i="3" s="1"/>
  <c r="A101" i="3" s="1"/>
  <c r="A102" i="3" s="1"/>
  <c r="A103" i="3" l="1"/>
  <c r="A105" i="3" s="1"/>
  <c r="A106" i="3" s="1"/>
  <c r="A107" i="3" s="1"/>
  <c r="A108" i="3" s="1"/>
  <c r="A109" i="3" s="1"/>
  <c r="M118" i="3"/>
  <c r="H129" i="3" s="1"/>
  <c r="J118" i="3"/>
  <c r="H122" i="3" s="1"/>
  <c r="H123" i="3" s="1"/>
  <c r="H126" i="3" s="1"/>
  <c r="H128" i="3" s="1"/>
  <c r="I118" i="3"/>
  <c r="H130" i="3" l="1"/>
  <c r="A112" i="3"/>
  <c r="A113" i="3" l="1"/>
  <c r="A114" i="3" s="1"/>
  <c r="A115" i="3" s="1"/>
  <c r="A116" i="3" s="1"/>
  <c r="A117" i="3" s="1"/>
  <c r="A118" i="3" s="1"/>
</calcChain>
</file>

<file path=xl/sharedStrings.xml><?xml version="1.0" encoding="utf-8"?>
<sst xmlns="http://schemas.openxmlformats.org/spreadsheetml/2006/main" count="382" uniqueCount="242">
  <si>
    <t>18/19 YEAR END</t>
  </si>
  <si>
    <t>19/20 YEAR END</t>
  </si>
  <si>
    <t>2020/21 YEAR END</t>
  </si>
  <si>
    <t>Administration</t>
  </si>
  <si>
    <t>Actual 31st March 2019 YEAR END</t>
  </si>
  <si>
    <t>Actual 31st March 2020 YEAR END</t>
  </si>
  <si>
    <t>YEAR END ACTUAL</t>
  </si>
  <si>
    <t>ORIGINAL BUDGET</t>
  </si>
  <si>
    <t>Current Agreed budget</t>
  </si>
  <si>
    <t>Expected  year end</t>
  </si>
  <si>
    <t>Salaries and pensions for all staff</t>
  </si>
  <si>
    <t>Staff Recruitment</t>
  </si>
  <si>
    <t>Phone and Broadband</t>
  </si>
  <si>
    <t>Photocopier</t>
  </si>
  <si>
    <t>Insurance</t>
  </si>
  <si>
    <t>Office Equipment</t>
  </si>
  <si>
    <t>SUB TOTAL</t>
  </si>
  <si>
    <t>Civic and Democratic</t>
  </si>
  <si>
    <t>Actual 31st March 2021 YEAR END</t>
  </si>
  <si>
    <t>BUDGETED</t>
  </si>
  <si>
    <t>Mayoral Allowance</t>
  </si>
  <si>
    <t>Civic and Mayoral Events (expenditure)</t>
  </si>
  <si>
    <t>Civic Events (income)</t>
  </si>
  <si>
    <t>Civic Regalia</t>
  </si>
  <si>
    <t>Mayoral Travel and Expenses</t>
  </si>
  <si>
    <t>Councillor Allowances</t>
  </si>
  <si>
    <t>Councillor Training and Travel</t>
  </si>
  <si>
    <t>Councillor IT equipment</t>
  </si>
  <si>
    <t>Elections</t>
  </si>
  <si>
    <t>Bank Charges / Paypal</t>
  </si>
  <si>
    <t>Cleaning</t>
  </si>
  <si>
    <t>Building Maintenance</t>
  </si>
  <si>
    <t>Business Rates</t>
  </si>
  <si>
    <t>Water</t>
  </si>
  <si>
    <t>Utilities</t>
  </si>
  <si>
    <t>Equipment Maintenance</t>
  </si>
  <si>
    <t>Wedding Licence renewals and marketing</t>
  </si>
  <si>
    <t>Admissions income</t>
  </si>
  <si>
    <t>Civic Hall</t>
  </si>
  <si>
    <t>Feed in Tariff</t>
  </si>
  <si>
    <t>Licences</t>
  </si>
  <si>
    <t>Paige Adams Grant towards Caretaking, Cleaning and Management costs</t>
  </si>
  <si>
    <t>Property Maintenance</t>
  </si>
  <si>
    <t>Guildhall Cottage Maintenance</t>
  </si>
  <si>
    <t>Property Management Fees</t>
  </si>
  <si>
    <t>Flat 5a Loan repay</t>
  </si>
  <si>
    <t>Flat 5a Maintenance</t>
  </si>
  <si>
    <t>Guildhall Office Maintenance</t>
  </si>
  <si>
    <t>Museum Maintenance</t>
  </si>
  <si>
    <t>Museum Rent income</t>
  </si>
  <si>
    <t>Eastgate Clock Rental</t>
  </si>
  <si>
    <t>Cemetery</t>
  </si>
  <si>
    <t>Grounds Maintenance (Grass cutting and tree work)</t>
  </si>
  <si>
    <t xml:space="preserve">Chapel </t>
  </si>
  <si>
    <t>Open Spaces</t>
  </si>
  <si>
    <t>St Marys Churchyard (Walls and trees)</t>
  </si>
  <si>
    <t>Precept and Income</t>
  </si>
  <si>
    <t>Bank Charges</t>
  </si>
  <si>
    <t xml:space="preserve">Precept and Income </t>
  </si>
  <si>
    <t>Charity of Paige Adams RATE ABATEMENT</t>
  </si>
  <si>
    <t>Skate Park</t>
  </si>
  <si>
    <t>Neighbourhood Plan/Planning</t>
  </si>
  <si>
    <t>Climate Change/Green Travel</t>
  </si>
  <si>
    <t>TOTAL</t>
  </si>
  <si>
    <t>Subscriptions</t>
  </si>
  <si>
    <t>Professional Fees</t>
  </si>
  <si>
    <t>Website and IT</t>
  </si>
  <si>
    <t>Van Maintenance</t>
  </si>
  <si>
    <t>TMO Tools and Consumables</t>
  </si>
  <si>
    <t>Poster and Planter Advertising Income</t>
  </si>
  <si>
    <t>Other TIC expenditure (Postage,Uniform, Stationery etc)</t>
  </si>
  <si>
    <t>Hire Income (weddings, etc)</t>
  </si>
  <si>
    <t>Cleaning and supplies</t>
  </si>
  <si>
    <t>Waste collection</t>
  </si>
  <si>
    <t xml:space="preserve">Cemetery Fees Income </t>
  </si>
  <si>
    <t xml:space="preserve">General Maintenance </t>
  </si>
  <si>
    <t>Grant Funding/Project income</t>
  </si>
  <si>
    <t>Misc &amp; Marketing Civic Hall</t>
  </si>
  <si>
    <t>Visit Totnes Marketing and event sponsorship</t>
  </si>
  <si>
    <t>21/22 YEAR END</t>
  </si>
  <si>
    <t>Actual 31st March 2022 YEAR END</t>
  </si>
  <si>
    <t>Miscellaneous income</t>
  </si>
  <si>
    <t>Equipment sales</t>
  </si>
  <si>
    <t>Public Realm and Community Assets Projects</t>
  </si>
  <si>
    <t>NOTES</t>
  </si>
  <si>
    <t>Staff Training, Travel and Expenses</t>
  </si>
  <si>
    <t>Flat 5a Rental Income(est. £900 per month)</t>
  </si>
  <si>
    <t>Works and Maintenance (Paths, Fences, etc)</t>
  </si>
  <si>
    <t>Castle Meadow Maintenance</t>
  </si>
  <si>
    <t>Allotments income</t>
  </si>
  <si>
    <t>Guildhall Cottage Income(est.£1000 per month)</t>
  </si>
  <si>
    <t>BUDGET</t>
  </si>
  <si>
    <t>ARTS AND CULTURE</t>
  </si>
  <si>
    <t>Annual total allocation</t>
  </si>
  <si>
    <t>PUBLIC REALM and COMMUNITY ASSETS PROJECTS</t>
  </si>
  <si>
    <t>Investment Interest</t>
  </si>
  <si>
    <t>Totnes Guide Map</t>
  </si>
  <si>
    <t>Totnes Guide Map advertising income</t>
  </si>
  <si>
    <t>Projected for 2025/26</t>
  </si>
  <si>
    <t>2025/26 PROJECTED      (5% inflation and 5% precept increase)</t>
  </si>
  <si>
    <t>PROPOSED for 2024/25</t>
  </si>
  <si>
    <t>2026/27 PROJECTED      (5% inflation and 5% precept increase)</t>
  </si>
  <si>
    <t>22/23 YEAR END</t>
  </si>
  <si>
    <t>Actual 31st March 2023 YEAR END</t>
  </si>
  <si>
    <t>2024 - 2025 - proposed</t>
  </si>
  <si>
    <t>2023/24 Current</t>
  </si>
  <si>
    <t>Office Supplies &amp; Hospitality</t>
  </si>
  <si>
    <t>Projected for 2026/27</t>
  </si>
  <si>
    <t>2024/25 PROJECTED     (10% inflation and 5% precept increase)</t>
  </si>
  <si>
    <t>Feed in tariff income</t>
  </si>
  <si>
    <t>Eastgate Clock (Utilities and Maintenance)</t>
  </si>
  <si>
    <t>Assumes 5% pay award each year, existing staffing</t>
  </si>
  <si>
    <t>Request from TRAYE for annual support</t>
  </si>
  <si>
    <t>POSSIBLE SAVINGS</t>
  </si>
  <si>
    <t>Community Governance qualification deferred</t>
  </si>
  <si>
    <t>Community Development/Community Conversation</t>
  </si>
  <si>
    <t>£18k over usual maintenance in current year budget for roof repairs as needed.</t>
  </si>
  <si>
    <t>See breakdown below</t>
  </si>
  <si>
    <t>Advertising and memberships</t>
  </si>
  <si>
    <t>Via Destination Management Organisations Membership</t>
  </si>
  <si>
    <t>Targeted tourism: locally available print publications</t>
  </si>
  <si>
    <t>Paid social media campaigns</t>
  </si>
  <si>
    <t>Coach drivers pack</t>
  </si>
  <si>
    <t>Events</t>
  </si>
  <si>
    <t>Develop our existing What’s On service</t>
  </si>
  <si>
    <t>Co-ordination of external events under Visit Totnes branded banner – EG Summer Festival</t>
  </si>
  <si>
    <t>VT/TTC events</t>
  </si>
  <si>
    <t>Promotional tools</t>
  </si>
  <si>
    <t>2025 Map and Guide</t>
  </si>
  <si>
    <t>Traditional PR</t>
  </si>
  <si>
    <t>Website</t>
  </si>
  <si>
    <t>Itineraries</t>
  </si>
  <si>
    <t>Organic Social Media</t>
  </si>
  <si>
    <t>Other</t>
  </si>
  <si>
    <t>Partnership with other towns – eg Discover Dartmouth</t>
  </si>
  <si>
    <t>Data capture</t>
  </si>
  <si>
    <t>Tourism Partnership</t>
  </si>
  <si>
    <t>Business Partnership</t>
  </si>
  <si>
    <t>Digital information boards</t>
  </si>
  <si>
    <t>Devon Local Visitor Economy Partnership</t>
  </si>
  <si>
    <t>Walking routes - OS Maps</t>
  </si>
  <si>
    <t>Blogs</t>
  </si>
  <si>
    <t>Photography / video</t>
  </si>
  <si>
    <t>Business direct mail / contact</t>
  </si>
  <si>
    <t>Planters/Town Mill advertising</t>
  </si>
  <si>
    <t>Included in the marketing budget above</t>
  </si>
  <si>
    <t>Included in the marketing income code above</t>
  </si>
  <si>
    <t>Totnes Gardens</t>
  </si>
  <si>
    <t>OSSR actions such as public exercise equipment or table tennis table</t>
  </si>
  <si>
    <t>Support for external events</t>
  </si>
  <si>
    <t>Public Art</t>
  </si>
  <si>
    <t>Planter maintenance, repair, replanting and rationalisation</t>
  </si>
  <si>
    <t>VISIT TOTNES</t>
  </si>
  <si>
    <t>Christmas late night events</t>
  </si>
  <si>
    <t>Christmas light switch on</t>
  </si>
  <si>
    <t>By application - £24k currently requested</t>
  </si>
  <si>
    <t>Annual Town meeting</t>
  </si>
  <si>
    <t>Christmas lighting erection and Christmas Tree</t>
  </si>
  <si>
    <t>Christmas light competition</t>
  </si>
  <si>
    <t>Totnes Directory Newsletters</t>
  </si>
  <si>
    <t>Defibrillator pads and servicing</t>
  </si>
  <si>
    <t>Community engagement comms social media</t>
  </si>
  <si>
    <t>Upgrade 'Welcome to Totnes' sign</t>
  </si>
  <si>
    <t>Tourism, Comms and Business engagement</t>
  </si>
  <si>
    <t>COMMUNITY OUTREACH AND FESTIVE LIGHTING</t>
  </si>
  <si>
    <t>Additional of a Grounds and Maintenance role 25 hours a week</t>
  </si>
  <si>
    <t>Reduce Mayoral Civic Budget</t>
  </si>
  <si>
    <t>Consistent underspend in previous years</t>
  </si>
  <si>
    <t>Reduced now that new Council is in place</t>
  </si>
  <si>
    <t>Reserves impact - estimated long term forecast</t>
  </si>
  <si>
    <t>Reserves at the start of 2023/24</t>
  </si>
  <si>
    <t>Expected 2023/24 outturn (spend from reserve)</t>
  </si>
  <si>
    <t>Total estimated reserves as end of 2023/24</t>
  </si>
  <si>
    <t>Within acceptable limits</t>
  </si>
  <si>
    <t>Reserves impact for following 3 years</t>
  </si>
  <si>
    <t>Expected 2024/25 outturn (spend from reserve) with 10% increase for inflation to most costs, 5% staff pay award and 5% precept increase.</t>
  </si>
  <si>
    <t>Total estimated reserves as end 2024/25</t>
  </si>
  <si>
    <t>Expected 2025/26 outturn (spend from reserve) with 5% increase for inflation to most costs, 5% staff pay award and 5% precept increase.</t>
  </si>
  <si>
    <t>Total estimated reserves as end 2025/26</t>
  </si>
  <si>
    <t>Expected 2026/27 outturn (spend from reserve) with 5% increase for inflation to most costs, 5% staff pay award and 5% precept increase.</t>
  </si>
  <si>
    <t>Total estimated reserves as end 2026/27</t>
  </si>
  <si>
    <t>Reduce Climate Change implementation budget</t>
  </si>
  <si>
    <t>Delete digital Visit Totnes signage project</t>
  </si>
  <si>
    <t>Delete 'in house' Visit Totnes and Town Council events (Summer Fair, Spring Festival etc)</t>
  </si>
  <si>
    <t>See breakdown below. Does not include expansion of Christmas light coverage.</t>
  </si>
  <si>
    <t>Arts, Culture and Events</t>
  </si>
  <si>
    <t>Community Grants: Cost of Living</t>
  </si>
  <si>
    <t>Community Grant: TRAYE</t>
  </si>
  <si>
    <t>Reduce Mayoral Allowance</t>
  </si>
  <si>
    <t>Reduce Community Grants:Cost of living</t>
  </si>
  <si>
    <t>To cover TRAYE Community Grant allocation</t>
  </si>
  <si>
    <t>Road closure training for community members</t>
  </si>
  <si>
    <t>Remove road closure training for community members - not a priority with current commitments</t>
  </si>
  <si>
    <t>To respond to community priorities and increasing workload</t>
  </si>
  <si>
    <t>Includes £3250 in 23/24 &amp; 24/25 for Clerk's community governance training (see proposed cut below) and attending annual training conferences</t>
  </si>
  <si>
    <t>Usually underspent but difficult to cut in case needed</t>
  </si>
  <si>
    <t>Varies year on year, likely to be underspent in the current year but needed as contingency</t>
  </si>
  <si>
    <t>Costs and availability of providers has become invcreasingly difficult for all councils</t>
  </si>
  <si>
    <t>Includes phased upgrade of old computers and equipment.</t>
  </si>
  <si>
    <t>Proposed possible cuts under savings section</t>
  </si>
  <si>
    <t>See breakdown below. Proposed possible cuts under savings section</t>
  </si>
  <si>
    <t>Guildhall and offices</t>
  </si>
  <si>
    <t>Likely to be underspent current year as TMO undertaking regular maintenance.</t>
  </si>
  <si>
    <t>Possible to save here in future years by reducing the contract and undertaking work in house - however costings are pros/cons would need consideration.</t>
  </si>
  <si>
    <t>Community Outreach and Christmas</t>
  </si>
  <si>
    <t>Current year end includes new boiler which is essential. New roof budgeted for in 24/25</t>
  </si>
  <si>
    <t>Given recent maintenance work we could underspend here in future years shown - however we have to allow for a contingency given the age of the wall and costs of repairs</t>
  </si>
  <si>
    <t>Hedge maintenance undertaken by the Cemetery contract. TMO team strim and do other maintenance.</t>
  </si>
  <si>
    <t>Could include retention of a smaller grant pot and include resources to replace Community Fundraiser role as decided</t>
  </si>
  <si>
    <t xml:space="preserve">£10,000 is allocated in Arts for supporting external events such as the Totnes Festival and Bridgeown Alive Festival. It is not (in the officer view) financially feasible to do both and in house events have a staffing time cost despite employing a freelance event manager. </t>
  </si>
  <si>
    <t>Not a priority in light of the community conversation results.</t>
  </si>
  <si>
    <t>Great idea in theory but challenging to train volunteers to man and apply for closures - the training and signage is expensive and there is no guarantee those individuals will be able to turn out for every event needed to make the financial savings of paying a contractor.</t>
  </si>
  <si>
    <t>SUB TOTAL SAVINGS</t>
  </si>
  <si>
    <t>Agreed in principle with Councillors. Not possible in contracted hours and high cost of training.</t>
  </si>
  <si>
    <t>2023/24</t>
  </si>
  <si>
    <t>2024/25</t>
  </si>
  <si>
    <t>2025/26</t>
  </si>
  <si>
    <t>2026/27</t>
  </si>
  <si>
    <t>STAFFING BUDGETS</t>
  </si>
  <si>
    <t>CURRENT STAFFING STRUCTURE - NO CHANGES FROM EXISTING</t>
  </si>
  <si>
    <t>New public seating/bins/maintenance and cleaning</t>
  </si>
  <si>
    <t>Grant for buying materials and plants for group of volunteers</t>
  </si>
  <si>
    <t>Perhaps to be used as match funding for external grants</t>
  </si>
  <si>
    <t>As planters age out we could reduce the number and consider a different style/self watering systems</t>
  </si>
  <si>
    <t>Further projects like the Civic Hall pillars, possible graffiti coverage, displays at entry points to town</t>
  </si>
  <si>
    <t>Important economic driver for businesses. Have asked SHDC for financial support.</t>
  </si>
  <si>
    <t>Overwhemingly positive feedback from local residents. Free family event</t>
  </si>
  <si>
    <t>Hall hire and misc.</t>
  </si>
  <si>
    <t>Includes further infrastructure improvements needed.</t>
  </si>
  <si>
    <t>Possible to reduce this or delay by refurbishing in house but not guaranteed.</t>
  </si>
  <si>
    <t>Not essential but well received this year and probably necessary if we are not expanding the lights to other areas.</t>
  </si>
  <si>
    <t>There is no firm plan for how to spend this budget at the moment and it has been underspent in previous years. It may be prudent not to cut both this budget and the role horus given this work scored highly in the Community Conversation</t>
  </si>
  <si>
    <t>DETAILS</t>
  </si>
  <si>
    <t>Expected  year end (as at 31st October)</t>
  </si>
  <si>
    <t>Usually underspent as not all Councillors claim</t>
  </si>
  <si>
    <t>Proposed staffing reductions - detail is confidential</t>
  </si>
  <si>
    <t>Please note that the figures against 25/26 and 26/27 are indicative only at this stage.</t>
  </si>
  <si>
    <t>£282k savings over 4 year term</t>
  </si>
  <si>
    <t>Very slightly under acceptable reserve level but possible this will improve with small underspends on budget lines year on year.</t>
  </si>
  <si>
    <t>Based on the expected year end as of 31st October above</t>
  </si>
  <si>
    <t>Great idea but has been identified as a possible saving.</t>
  </si>
  <si>
    <t>Budget Planning - 2024/25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</si>
</sst>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64" x14ac:knownFonts="1">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font>
    <font>
      <sz val="12"/>
      <color theme="1"/>
      <name val="Calibri"/>
      <family val="2"/>
    </font>
    <font>
      <sz val="11"/>
      <color theme="1"/>
      <name val="Calibri"/>
      <family val="2"/>
    </font>
    <font>
      <b/>
      <sz val="12"/>
      <color rgb="FF000000"/>
      <name val="Calibri"/>
      <family val="2"/>
    </font>
    <font>
      <sz val="12"/>
      <color rgb="FF000000"/>
      <name val="Calibri"/>
      <family val="2"/>
    </font>
    <font>
      <i/>
      <sz val="12"/>
      <color theme="1"/>
      <name val="Calibri"/>
      <family val="2"/>
    </font>
    <font>
      <b/>
      <i/>
      <sz val="12"/>
      <color rgb="FF000000"/>
      <name val="Calibri"/>
      <family val="2"/>
    </font>
    <font>
      <b/>
      <i/>
      <sz val="12"/>
      <color theme="1"/>
      <name val="Calibri"/>
      <family val="2"/>
    </font>
    <font>
      <i/>
      <sz val="12"/>
      <color rgb="FF548135"/>
      <name val="Calibri"/>
      <family val="2"/>
    </font>
    <font>
      <b/>
      <sz val="16"/>
      <color rgb="FF000000"/>
      <name val="Calibri"/>
      <family val="2"/>
    </font>
    <font>
      <i/>
      <sz val="18"/>
      <color rgb="FF548135"/>
      <name val="Calibri"/>
      <family val="2"/>
    </font>
    <font>
      <i/>
      <sz val="12"/>
      <color rgb="FF000000"/>
      <name val="Calibri"/>
      <family val="2"/>
    </font>
    <font>
      <i/>
      <sz val="12"/>
      <name val="Arial"/>
      <family val="2"/>
    </font>
    <font>
      <sz val="16"/>
      <color theme="1"/>
      <name val="Calibri"/>
      <family val="2"/>
    </font>
    <font>
      <sz val="10"/>
      <color rgb="FFFF0000"/>
      <name val="Calibri"/>
      <family val="2"/>
    </font>
    <font>
      <sz val="9"/>
      <color theme="1"/>
      <name val="Calibri"/>
      <family val="2"/>
    </font>
    <font>
      <i/>
      <sz val="12"/>
      <color rgb="FF548135"/>
      <name val="Arial"/>
      <family val="2"/>
    </font>
    <font>
      <i/>
      <sz val="12"/>
      <color rgb="FF000000"/>
      <name val="Arial"/>
      <family val="2"/>
    </font>
    <font>
      <b/>
      <i/>
      <sz val="12"/>
      <color rgb="FFAEABAB"/>
      <name val="Arial"/>
      <family val="2"/>
    </font>
    <font>
      <b/>
      <i/>
      <sz val="12"/>
      <color rgb="FFAEABAB"/>
      <name val="Calibri"/>
      <family val="2"/>
    </font>
    <font>
      <b/>
      <i/>
      <sz val="12"/>
      <color rgb="FFFF0000"/>
      <name val="Arial"/>
      <family val="2"/>
    </font>
    <font>
      <i/>
      <sz val="12"/>
      <color theme="1"/>
      <name val="Arial"/>
      <family val="2"/>
    </font>
    <font>
      <sz val="12"/>
      <name val="Calibri"/>
      <family val="2"/>
    </font>
    <font>
      <sz val="12"/>
      <color theme="1"/>
      <name val="Arial"/>
      <family val="2"/>
    </font>
    <font>
      <b/>
      <sz val="14"/>
      <color rgb="FF000000"/>
      <name val="Calibri"/>
      <family val="2"/>
    </font>
    <font>
      <sz val="18"/>
      <color theme="1"/>
      <name val="Calibri"/>
      <family val="2"/>
    </font>
    <font>
      <sz val="11"/>
      <color rgb="FF000000"/>
      <name val="Arial"/>
      <family val="2"/>
    </font>
    <font>
      <sz val="16"/>
      <color rgb="FF000000"/>
      <name val="Arial"/>
      <family val="2"/>
    </font>
    <font>
      <sz val="16"/>
      <color rgb="FF000000"/>
      <name val="Calibri"/>
      <family val="2"/>
    </font>
    <font>
      <b/>
      <i/>
      <sz val="12"/>
      <color rgb="FF000000"/>
      <name val="Arial"/>
      <family val="2"/>
    </font>
    <font>
      <sz val="9"/>
      <color rgb="FF000000"/>
      <name val="Calibri"/>
      <family val="2"/>
    </font>
    <font>
      <sz val="12"/>
      <color theme="1"/>
      <name val="Calibri"/>
      <family val="2"/>
    </font>
    <font>
      <i/>
      <sz val="12"/>
      <name val="Calibri"/>
      <family val="2"/>
      <scheme val="minor"/>
    </font>
    <font>
      <i/>
      <sz val="12"/>
      <color theme="1"/>
      <name val="Calibri"/>
      <family val="2"/>
      <scheme val="minor"/>
    </font>
    <font>
      <i/>
      <sz val="12"/>
      <color rgb="FF548135"/>
      <name val="Calibri"/>
      <family val="2"/>
      <scheme val="minor"/>
    </font>
    <font>
      <i/>
      <sz val="16"/>
      <color rgb="FF548135"/>
      <name val="Calibri"/>
      <family val="2"/>
      <scheme val="minor"/>
    </font>
    <font>
      <b/>
      <sz val="14"/>
      <color rgb="FF000000"/>
      <name val="Calibri"/>
      <family val="2"/>
    </font>
    <font>
      <b/>
      <sz val="20"/>
      <color rgb="FF000000"/>
      <name val="Calibri"/>
      <family val="2"/>
    </font>
    <font>
      <b/>
      <sz val="12"/>
      <name val="Calibri"/>
      <family val="2"/>
    </font>
    <font>
      <sz val="11"/>
      <color rgb="FF000000"/>
      <name val="Calibri"/>
      <family val="2"/>
    </font>
    <font>
      <sz val="11"/>
      <name val="Calibri"/>
      <family val="2"/>
      <scheme val="minor"/>
    </font>
    <font>
      <b/>
      <sz val="11"/>
      <name val="Calibri"/>
      <family val="2"/>
      <scheme val="minor"/>
    </font>
    <font>
      <sz val="12"/>
      <color theme="1"/>
      <name val="Times New Roman"/>
      <family val="1"/>
    </font>
    <font>
      <b/>
      <sz val="11"/>
      <color theme="1"/>
      <name val="Calibri"/>
      <family val="2"/>
    </font>
    <font>
      <b/>
      <sz val="11"/>
      <color rgb="FF000000"/>
      <name val="Calibri"/>
      <family val="2"/>
    </font>
    <font>
      <i/>
      <sz val="12"/>
      <color theme="9"/>
      <name val="Calibri"/>
      <family val="2"/>
    </font>
    <font>
      <b/>
      <sz val="18"/>
      <color theme="1"/>
      <name val="Calibri"/>
      <family val="2"/>
    </font>
    <font>
      <sz val="14"/>
      <color rgb="FF000000"/>
      <name val="Calibri"/>
      <family val="2"/>
    </font>
    <font>
      <i/>
      <sz val="14"/>
      <color rgb="FF000000"/>
      <name val="Calibri"/>
      <family val="2"/>
    </font>
    <font>
      <i/>
      <sz val="14"/>
      <name val="Calibri"/>
      <family val="2"/>
    </font>
    <font>
      <b/>
      <i/>
      <sz val="14"/>
      <color theme="9" tint="-0.249977111117893"/>
      <name val="Calibri"/>
      <family val="2"/>
    </font>
    <font>
      <b/>
      <i/>
      <sz val="12"/>
      <name val="Calibri"/>
      <family val="2"/>
    </font>
    <font>
      <i/>
      <sz val="12"/>
      <name val="Calibri"/>
      <family val="2"/>
    </font>
    <font>
      <b/>
      <i/>
      <sz val="12"/>
      <name val="Arial"/>
      <family val="2"/>
    </font>
    <font>
      <b/>
      <sz val="12"/>
      <name val="Calibri"/>
      <family val="2"/>
      <scheme val="minor"/>
    </font>
    <font>
      <b/>
      <sz val="14"/>
      <name val="Calibri"/>
      <family val="2"/>
    </font>
    <font>
      <b/>
      <sz val="18"/>
      <name val="Calibri"/>
      <family val="2"/>
    </font>
    <font>
      <b/>
      <sz val="16"/>
      <name val="Calibri"/>
      <family val="2"/>
    </font>
    <font>
      <b/>
      <i/>
      <sz val="16"/>
      <name val="Calibri"/>
      <family val="2"/>
    </font>
    <font>
      <b/>
      <i/>
      <sz val="14"/>
      <color rgb="FFFF0000"/>
      <name val="Calibri"/>
      <family val="2"/>
    </font>
  </fonts>
  <fills count="32">
    <fill>
      <patternFill patternType="none"/>
    </fill>
    <fill>
      <patternFill patternType="gray125"/>
    </fill>
    <fill>
      <patternFill patternType="solid">
        <fgColor rgb="FFFF0000"/>
        <bgColor rgb="FFFF0000"/>
      </patternFill>
    </fill>
    <fill>
      <patternFill patternType="solid">
        <fgColor theme="0"/>
        <bgColor theme="0"/>
      </patternFill>
    </fill>
    <fill>
      <patternFill patternType="solid">
        <fgColor rgb="FFE5E5E5"/>
        <bgColor rgb="FFE5E5E5"/>
      </patternFill>
    </fill>
    <fill>
      <patternFill patternType="solid">
        <fgColor rgb="FFF2F2F2"/>
        <bgColor rgb="FFF2F2F2"/>
      </patternFill>
    </fill>
    <fill>
      <patternFill patternType="solid">
        <fgColor rgb="FFEDEDED"/>
        <bgColor rgb="FFEDEDED"/>
      </patternFill>
    </fill>
    <fill>
      <patternFill patternType="solid">
        <fgColor rgb="FFFFFF00"/>
        <bgColor indexed="64"/>
      </patternFill>
    </fill>
    <fill>
      <patternFill patternType="solid">
        <fgColor rgb="FF92D050"/>
        <bgColor indexed="64"/>
      </patternFill>
    </fill>
    <fill>
      <patternFill patternType="solid">
        <fgColor rgb="FFFFFFFF"/>
        <bgColor indexed="64"/>
      </patternFill>
    </fill>
    <fill>
      <patternFill patternType="solid">
        <fgColor rgb="FFE7E6E6"/>
        <bgColor indexed="64"/>
      </patternFill>
    </fill>
    <fill>
      <patternFill patternType="solid">
        <fgColor theme="0" tint="-0.14999847407452621"/>
        <bgColor indexed="64"/>
      </patternFill>
    </fill>
    <fill>
      <patternFill patternType="solid">
        <fgColor theme="0" tint="-0.14999847407452621"/>
        <bgColor rgb="FFFF0000"/>
      </patternFill>
    </fill>
    <fill>
      <patternFill patternType="solid">
        <fgColor theme="0" tint="-0.14999847407452621"/>
        <bgColor rgb="FFCCCCCC"/>
      </patternFill>
    </fill>
    <fill>
      <patternFill patternType="lightUp"/>
    </fill>
    <fill>
      <patternFill patternType="solid">
        <fgColor rgb="FFD0CECE"/>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2" tint="-9.9978637043366805E-2"/>
        <bgColor indexed="64"/>
      </patternFill>
    </fill>
    <fill>
      <patternFill patternType="lightUp">
        <bgColor theme="8" tint="0.59999389629810485"/>
      </patternFill>
    </fill>
    <fill>
      <patternFill patternType="solid">
        <fgColor theme="4" tint="0.59999389629810485"/>
        <bgColor indexed="64"/>
      </patternFill>
    </fill>
    <fill>
      <patternFill patternType="lightUp">
        <bgColor theme="4" tint="0.59999389629810485"/>
      </patternFill>
    </fill>
    <fill>
      <patternFill patternType="solid">
        <fgColor rgb="FFE6E6E6"/>
        <bgColor indexed="64"/>
      </patternFill>
    </fill>
    <fill>
      <patternFill patternType="solid">
        <fgColor rgb="FFFF9999"/>
        <bgColor indexed="64"/>
      </patternFill>
    </fill>
    <fill>
      <patternFill patternType="solid">
        <fgColor theme="4"/>
        <bgColor indexed="64"/>
      </patternFill>
    </fill>
    <fill>
      <patternFill patternType="lightUp">
        <bgColor theme="4"/>
      </patternFill>
    </fill>
    <fill>
      <patternFill patternType="solid">
        <fgColor theme="2" tint="-0.14999847407452621"/>
        <bgColor indexed="64"/>
      </patternFill>
    </fill>
    <fill>
      <patternFill patternType="solid">
        <fgColor theme="8" tint="0.79998168889431442"/>
        <bgColor indexed="64"/>
      </patternFill>
    </fill>
    <fill>
      <patternFill patternType="lightUp">
        <bgColor theme="8" tint="0.79998168889431442"/>
      </patternFill>
    </fill>
    <fill>
      <patternFill patternType="lightUp">
        <bgColor rgb="FFFFFFFF"/>
      </patternFill>
    </fill>
    <fill>
      <patternFill patternType="lightUp">
        <bgColor rgb="FFFFFF00"/>
      </patternFill>
    </fill>
    <fill>
      <patternFill patternType="solid">
        <fgColor theme="0" tint="-4.9989318521683403E-2"/>
        <bgColor indexed="64"/>
      </patternFill>
    </fill>
  </fills>
  <borders count="170">
    <border>
      <left/>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ck">
        <color rgb="FF000000"/>
      </top>
      <bottom style="thick">
        <color rgb="FF000000"/>
      </bottom>
      <diagonal/>
    </border>
    <border>
      <left style="thin">
        <color rgb="FF000000"/>
      </left>
      <right/>
      <top style="thick">
        <color rgb="FF000000"/>
      </top>
      <bottom style="thick">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ck">
        <color rgb="FF000000"/>
      </bottom>
      <diagonal/>
    </border>
    <border>
      <left style="thin">
        <color rgb="FF000000"/>
      </left>
      <right/>
      <top style="thin">
        <color rgb="FF000000"/>
      </top>
      <bottom style="thick">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right/>
      <top/>
      <bottom/>
      <diagonal/>
    </border>
    <border>
      <left style="medium">
        <color rgb="FF000000"/>
      </left>
      <right/>
      <top style="thick">
        <color rgb="FF000000"/>
      </top>
      <bottom style="thick">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style="thin">
        <color rgb="FF000000"/>
      </top>
      <bottom style="thick">
        <color rgb="FF000000"/>
      </bottom>
      <diagonal/>
    </border>
    <border>
      <left style="thin">
        <color rgb="FF000000"/>
      </left>
      <right style="thin">
        <color rgb="FF000000"/>
      </right>
      <top/>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ck">
        <color rgb="FF000000"/>
      </top>
      <bottom style="thick">
        <color rgb="FF000000"/>
      </bottom>
      <diagonal/>
    </border>
    <border>
      <left/>
      <right style="medium">
        <color rgb="FF000000"/>
      </right>
      <top style="medium">
        <color rgb="FF000000"/>
      </top>
      <bottom style="medium">
        <color rgb="FF000000"/>
      </bottom>
      <diagonal/>
    </border>
    <border>
      <left/>
      <right style="medium">
        <color rgb="FF000000"/>
      </right>
      <top style="thin">
        <color rgb="FF000000"/>
      </top>
      <bottom/>
      <diagonal/>
    </border>
    <border>
      <left style="thin">
        <color rgb="FF000000"/>
      </left>
      <right style="thin">
        <color rgb="FF000000"/>
      </right>
      <top style="medium">
        <color rgb="FF000000"/>
      </top>
      <bottom style="medium">
        <color rgb="FF000000"/>
      </bottom>
      <diagonal/>
    </border>
    <border>
      <left style="medium">
        <color rgb="FF000000"/>
      </left>
      <right/>
      <top/>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bottom/>
      <diagonal/>
    </border>
    <border>
      <left style="medium">
        <color rgb="FF000000"/>
      </left>
      <right style="medium">
        <color rgb="FF000000"/>
      </right>
      <top/>
      <bottom/>
      <diagonal/>
    </border>
    <border>
      <left style="thick">
        <color rgb="FF000000"/>
      </left>
      <right style="thick">
        <color rgb="FF000000"/>
      </right>
      <top style="thick">
        <color rgb="FF000000"/>
      </top>
      <bottom style="thick">
        <color rgb="FF000000"/>
      </bottom>
      <diagonal/>
    </border>
    <border>
      <left style="medium">
        <color rgb="FF000000"/>
      </left>
      <right style="medium">
        <color rgb="FF000000"/>
      </right>
      <top style="thick">
        <color rgb="FF000000"/>
      </top>
      <bottom style="medium">
        <color rgb="FF000000"/>
      </bottom>
      <diagonal/>
    </border>
    <border>
      <left/>
      <right style="medium">
        <color rgb="FF000000"/>
      </right>
      <top style="thick">
        <color rgb="FF000000"/>
      </top>
      <bottom style="thick">
        <color rgb="FF000000"/>
      </bottom>
      <diagonal/>
    </border>
    <border>
      <left style="medium">
        <color rgb="FF000000"/>
      </left>
      <right/>
      <top style="thick">
        <color rgb="FF000000"/>
      </top>
      <bottom style="medium">
        <color rgb="FF000000"/>
      </bottom>
      <diagonal/>
    </border>
    <border>
      <left style="medium">
        <color rgb="FF000000"/>
      </left>
      <right style="thin">
        <color rgb="FF000000"/>
      </right>
      <top style="thick">
        <color rgb="FF000000"/>
      </top>
      <bottom style="thick">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rgb="FF000000"/>
      </left>
      <right style="thin">
        <color rgb="FF000000"/>
      </right>
      <top style="medium">
        <color rgb="FF000000"/>
      </top>
      <bottom style="thick">
        <color rgb="FF000000"/>
      </bottom>
      <diagonal/>
    </border>
    <border>
      <left style="thin">
        <color rgb="FF000000"/>
      </left>
      <right/>
      <top style="medium">
        <color rgb="FF000000"/>
      </top>
      <bottom style="thick">
        <color rgb="FF000000"/>
      </bottom>
      <diagonal/>
    </border>
    <border>
      <left style="thin">
        <color rgb="FF000000"/>
      </left>
      <right style="thick">
        <color rgb="FF000000"/>
      </right>
      <top style="medium">
        <color rgb="FF000000"/>
      </top>
      <bottom style="thick">
        <color rgb="FF000000"/>
      </bottom>
      <diagonal/>
    </border>
    <border>
      <left/>
      <right style="medium">
        <color rgb="FF000000"/>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rgb="FF000000"/>
      </left>
      <right style="thin">
        <color rgb="FF000000"/>
      </right>
      <top style="medium">
        <color rgb="FF000000"/>
      </top>
      <bottom/>
      <diagonal/>
    </border>
    <border>
      <left style="medium">
        <color rgb="FF000000"/>
      </left>
      <right style="thin">
        <color rgb="FF000000"/>
      </right>
      <top/>
      <bottom style="thick">
        <color rgb="FF000000"/>
      </bottom>
      <diagonal/>
    </border>
    <border>
      <left style="medium">
        <color rgb="FF000000"/>
      </left>
      <right style="medium">
        <color rgb="FF000000"/>
      </right>
      <top/>
      <bottom style="thick">
        <color rgb="FF000000"/>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rgb="FF000000"/>
      </left>
      <right/>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right/>
      <top style="thin">
        <color rgb="FF000000"/>
      </top>
      <bottom style="thin">
        <color rgb="FF000000"/>
      </bottom>
      <diagonal/>
    </border>
    <border>
      <left style="medium">
        <color indexed="64"/>
      </left>
      <right style="medium">
        <color indexed="64"/>
      </right>
      <top style="medium">
        <color indexed="64"/>
      </top>
      <bottom style="thick">
        <color rgb="FF000000"/>
      </bottom>
      <diagonal/>
    </border>
    <border>
      <left style="medium">
        <color indexed="64"/>
      </left>
      <right style="medium">
        <color indexed="64"/>
      </right>
      <top style="thick">
        <color rgb="FF000000"/>
      </top>
      <bottom style="thick">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bottom style="medium">
        <color rgb="FF000000"/>
      </bottom>
      <diagonal/>
    </border>
    <border>
      <left/>
      <right style="medium">
        <color rgb="FF000000"/>
      </right>
      <top style="medium">
        <color indexed="64"/>
      </top>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rgb="FF000000"/>
      </right>
      <top/>
      <bottom style="thin">
        <color rgb="FF000000"/>
      </bottom>
      <diagonal/>
    </border>
    <border>
      <left style="medium">
        <color rgb="FF000000"/>
      </left>
      <right style="medium">
        <color rgb="FF000000"/>
      </right>
      <top style="thick">
        <color rgb="FF000000"/>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style="thick">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medium">
        <color rgb="FF000000"/>
      </left>
      <right style="medium">
        <color rgb="FF000000"/>
      </right>
      <top/>
      <bottom style="medium">
        <color indexed="64"/>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thin">
        <color indexed="64"/>
      </top>
      <bottom style="thin">
        <color indexed="64"/>
      </bottom>
      <diagonal/>
    </border>
    <border>
      <left style="medium">
        <color indexed="64"/>
      </left>
      <right/>
      <top style="thin">
        <color rgb="FF000000"/>
      </top>
      <bottom style="thin">
        <color rgb="FF000000"/>
      </bottom>
      <diagonal/>
    </border>
    <border>
      <left style="medium">
        <color indexed="64"/>
      </left>
      <right/>
      <top/>
      <bottom style="thin">
        <color rgb="FF000000"/>
      </bottom>
      <diagonal/>
    </border>
    <border>
      <left/>
      <right/>
      <top style="thin">
        <color rgb="FF000000"/>
      </top>
      <bottom/>
      <diagonal/>
    </border>
    <border>
      <left/>
      <right/>
      <top style="thin">
        <color indexed="64"/>
      </top>
      <bottom style="thin">
        <color indexed="64"/>
      </bottom>
      <diagonal/>
    </border>
    <border>
      <left/>
      <right/>
      <top/>
      <bottom style="thin">
        <color rgb="FF000000"/>
      </bottom>
      <diagonal/>
    </border>
    <border>
      <left style="medium">
        <color indexed="64"/>
      </left>
      <right style="medium">
        <color indexed="64"/>
      </right>
      <top style="thick">
        <color rgb="FF000000"/>
      </top>
      <bottom style="medium">
        <color rgb="FF000000"/>
      </bottom>
      <diagonal/>
    </border>
    <border>
      <left/>
      <right style="medium">
        <color rgb="FF000000"/>
      </right>
      <top style="thick">
        <color rgb="FF000000"/>
      </top>
      <bottom style="medium">
        <color rgb="FF000000"/>
      </bottom>
      <diagonal/>
    </border>
    <border>
      <left/>
      <right style="medium">
        <color indexed="64"/>
      </right>
      <top style="medium">
        <color indexed="64"/>
      </top>
      <bottom style="thick">
        <color rgb="FF000000"/>
      </bottom>
      <diagonal/>
    </border>
    <border>
      <left/>
      <right style="medium">
        <color indexed="64"/>
      </right>
      <top style="thick">
        <color rgb="FF000000"/>
      </top>
      <bottom style="medium">
        <color rgb="FF000000"/>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style="thick">
        <color rgb="FF000000"/>
      </top>
      <bottom style="thick">
        <color rgb="FF000000"/>
      </bottom>
      <diagonal/>
    </border>
    <border>
      <left/>
      <right style="medium">
        <color rgb="FF000000"/>
      </right>
      <top style="thick">
        <color rgb="FF000000"/>
      </top>
      <bottom/>
      <diagonal/>
    </border>
    <border>
      <left style="medium">
        <color rgb="FF000000"/>
      </left>
      <right/>
      <top style="thick">
        <color rgb="FF000000"/>
      </top>
      <bottom/>
      <diagonal/>
    </border>
    <border>
      <left/>
      <right/>
      <top style="medium">
        <color indexed="64"/>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rgb="FF000000"/>
      </bottom>
      <diagonal/>
    </border>
    <border>
      <left style="medium">
        <color indexed="64"/>
      </left>
      <right/>
      <top style="thin">
        <color rgb="FF000000"/>
      </top>
      <bottom/>
      <diagonal/>
    </border>
    <border>
      <left style="medium">
        <color indexed="64"/>
      </left>
      <right/>
      <top style="thin">
        <color indexed="64"/>
      </top>
      <bottom style="thin">
        <color indexed="64"/>
      </bottom>
      <diagonal/>
    </border>
    <border>
      <left style="medium">
        <color indexed="64"/>
      </left>
      <right/>
      <top style="medium">
        <color rgb="FF000000"/>
      </top>
      <bottom style="medium">
        <color indexed="64"/>
      </bottom>
      <diagonal/>
    </border>
    <border>
      <left style="medium">
        <color rgb="FF000000"/>
      </left>
      <right/>
      <top style="medium">
        <color indexed="64"/>
      </top>
      <bottom style="medium">
        <color indexed="64"/>
      </bottom>
      <diagonal/>
    </border>
    <border>
      <left style="medium">
        <color rgb="FF000000"/>
      </left>
      <right/>
      <top/>
      <bottom style="medium">
        <color indexed="64"/>
      </bottom>
      <diagonal/>
    </border>
    <border>
      <left style="medium">
        <color indexed="64"/>
      </left>
      <right style="medium">
        <color indexed="64"/>
      </right>
      <top style="medium">
        <color rgb="FF000000"/>
      </top>
      <bottom style="thin">
        <color rgb="FF000000"/>
      </bottom>
      <diagonal/>
    </border>
    <border>
      <left style="medium">
        <color indexed="64"/>
      </left>
      <right style="medium">
        <color indexed="64"/>
      </right>
      <top style="medium">
        <color rgb="FF000000"/>
      </top>
      <bottom/>
      <diagonal/>
    </border>
    <border>
      <left style="medium">
        <color indexed="64"/>
      </left>
      <right/>
      <top style="medium">
        <color indexed="64"/>
      </top>
      <bottom style="thin">
        <color rgb="FF000000"/>
      </bottom>
      <diagonal/>
    </border>
    <border>
      <left style="medium">
        <color indexed="64"/>
      </left>
      <right/>
      <top/>
      <bottom style="medium">
        <color indexed="64"/>
      </bottom>
      <diagonal/>
    </border>
    <border>
      <left/>
      <right style="thin">
        <color rgb="FF000000"/>
      </right>
      <top style="thick">
        <color rgb="FF000000"/>
      </top>
      <bottom style="thick">
        <color rgb="FF000000"/>
      </bottom>
      <diagonal/>
    </border>
    <border>
      <left/>
      <right/>
      <top style="medium">
        <color rgb="FF000000"/>
      </top>
      <bottom style="thin">
        <color rgb="FF000000"/>
      </bottom>
      <diagonal/>
    </border>
    <border>
      <left/>
      <right/>
      <top style="medium">
        <color rgb="FF000000"/>
      </top>
      <bottom style="medium">
        <color indexed="64"/>
      </bottom>
      <diagonal/>
    </border>
    <border>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top style="medium">
        <color rgb="FF000000"/>
      </top>
      <bottom style="thin">
        <color rgb="FF000000"/>
      </bottom>
      <diagonal/>
    </border>
    <border>
      <left style="thin">
        <color rgb="FF000000"/>
      </left>
      <right style="medium">
        <color indexed="64"/>
      </right>
      <top style="medium">
        <color rgb="FF000000"/>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diagonal/>
    </border>
    <border>
      <left/>
      <right style="medium">
        <color indexed="64"/>
      </right>
      <top style="medium">
        <color rgb="FF000000"/>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rgb="FF000000"/>
      </right>
      <top style="medium">
        <color indexed="64"/>
      </top>
      <bottom style="thin">
        <color rgb="FF000000"/>
      </bottom>
      <diagonal/>
    </border>
    <border>
      <left/>
      <right style="thin">
        <color indexed="64"/>
      </right>
      <top/>
      <bottom/>
      <diagonal/>
    </border>
    <border>
      <left/>
      <right/>
      <top style="thick">
        <color rgb="FF000000"/>
      </top>
      <bottom/>
      <diagonal/>
    </border>
    <border>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thick">
        <color rgb="FF000000"/>
      </top>
      <bottom/>
      <diagonal/>
    </border>
    <border>
      <left/>
      <right style="medium">
        <color indexed="64"/>
      </right>
      <top style="thick">
        <color rgb="FF000000"/>
      </top>
      <bottom/>
      <diagonal/>
    </border>
    <border>
      <left/>
      <right/>
      <top style="medium">
        <color rgb="FF000000"/>
      </top>
      <bottom/>
      <diagonal/>
    </border>
    <border>
      <left style="medium">
        <color rgb="FF000000"/>
      </left>
      <right/>
      <top/>
      <bottom style="thick">
        <color rgb="FF000000"/>
      </bottom>
      <diagonal/>
    </border>
    <border>
      <left/>
      <right style="medium">
        <color indexed="64"/>
      </right>
      <top style="medium">
        <color indexed="64"/>
      </top>
      <bottom style="thin">
        <color rgb="FF000000"/>
      </bottom>
      <diagonal/>
    </border>
    <border>
      <left/>
      <right/>
      <top/>
      <bottom style="medium">
        <color indexed="64"/>
      </bottom>
      <diagonal/>
    </border>
  </borders>
  <cellStyleXfs count="2">
    <xf numFmtId="0" fontId="0" fillId="0" borderId="0"/>
    <xf numFmtId="0" fontId="3" fillId="0" borderId="15"/>
  </cellStyleXfs>
  <cellXfs count="572">
    <xf numFmtId="0" fontId="0" fillId="0" borderId="0" xfId="0"/>
    <xf numFmtId="0" fontId="6" fillId="0" borderId="0" xfId="0" applyFont="1" applyAlignment="1">
      <alignment vertical="center"/>
    </xf>
    <xf numFmtId="0" fontId="5" fillId="0" borderId="1" xfId="0" applyFont="1" applyBorder="1" applyAlignment="1">
      <alignment vertical="center" wrapText="1"/>
    </xf>
    <xf numFmtId="0" fontId="17" fillId="0" borderId="0" xfId="0" applyFont="1" applyAlignment="1">
      <alignment vertical="center"/>
    </xf>
    <xf numFmtId="0" fontId="22" fillId="3" borderId="15" xfId="0" applyFont="1" applyFill="1" applyBorder="1" applyAlignment="1">
      <alignment horizontal="center" vertical="center" wrapText="1"/>
    </xf>
    <xf numFmtId="0" fontId="24" fillId="3" borderId="15" xfId="0" applyFont="1" applyFill="1" applyBorder="1" applyAlignment="1">
      <alignment horizontal="center" vertical="center" wrapText="1"/>
    </xf>
    <xf numFmtId="0" fontId="25" fillId="0" borderId="0" xfId="0" applyFont="1"/>
    <xf numFmtId="0" fontId="5" fillId="0" borderId="15" xfId="0" applyFont="1" applyBorder="1" applyAlignment="1">
      <alignment vertical="center" wrapText="1"/>
    </xf>
    <xf numFmtId="0" fontId="9" fillId="0" borderId="4" xfId="0" applyFont="1" applyBorder="1" applyAlignment="1">
      <alignment horizontal="left" vertical="center"/>
    </xf>
    <xf numFmtId="0" fontId="9" fillId="0" borderId="10" xfId="0" applyFont="1" applyBorder="1" applyAlignment="1">
      <alignment horizontal="left" vertical="center"/>
    </xf>
    <xf numFmtId="0" fontId="9" fillId="8" borderId="8" xfId="0" applyFont="1" applyFill="1" applyBorder="1" applyAlignment="1">
      <alignment horizontal="left" vertical="center"/>
    </xf>
    <xf numFmtId="0" fontId="12" fillId="0" borderId="4" xfId="0" applyFont="1" applyBorder="1" applyAlignment="1">
      <alignment horizontal="left" vertical="center"/>
    </xf>
    <xf numFmtId="0" fontId="9" fillId="3" borderId="4" xfId="0" applyFont="1" applyFill="1" applyBorder="1" applyAlignment="1">
      <alignment horizontal="left" vertical="center"/>
    </xf>
    <xf numFmtId="0" fontId="12" fillId="0" borderId="12" xfId="0" applyFont="1" applyBorder="1" applyAlignment="1">
      <alignment horizontal="left" vertical="center"/>
    </xf>
    <xf numFmtId="0" fontId="12" fillId="3" borderId="4" xfId="0" applyFont="1" applyFill="1" applyBorder="1" applyAlignment="1">
      <alignment horizontal="left" vertical="center"/>
    </xf>
    <xf numFmtId="0" fontId="16" fillId="0" borderId="4" xfId="0" applyFont="1" applyBorder="1" applyAlignment="1">
      <alignment horizontal="left" vertical="center"/>
    </xf>
    <xf numFmtId="1" fontId="20" fillId="0" borderId="4" xfId="0" applyNumberFormat="1" applyFont="1" applyBorder="1" applyAlignment="1">
      <alignment horizontal="left" vertical="center"/>
    </xf>
    <xf numFmtId="0" fontId="18" fillId="0" borderId="15" xfId="0" applyFont="1" applyBorder="1" applyAlignment="1">
      <alignment horizontal="left" vertical="top" wrapText="1"/>
    </xf>
    <xf numFmtId="0" fontId="0" fillId="0" borderId="0" xfId="0" applyAlignment="1">
      <alignment horizontal="left"/>
    </xf>
    <xf numFmtId="0" fontId="16" fillId="9" borderId="4" xfId="0" applyFont="1" applyFill="1" applyBorder="1" applyAlignment="1">
      <alignment horizontal="left" vertical="center"/>
    </xf>
    <xf numFmtId="0" fontId="5" fillId="0" borderId="0" xfId="0" applyFont="1" applyAlignment="1">
      <alignment vertical="center"/>
    </xf>
    <xf numFmtId="0" fontId="27" fillId="0" borderId="0" xfId="0" applyFont="1" applyAlignment="1">
      <alignment vertical="center"/>
    </xf>
    <xf numFmtId="0" fontId="9" fillId="7" borderId="4" xfId="0" applyFont="1" applyFill="1" applyBorder="1" applyAlignment="1">
      <alignment horizontal="left" vertical="center"/>
    </xf>
    <xf numFmtId="0" fontId="12" fillId="7" borderId="4" xfId="0" applyFont="1" applyFill="1" applyBorder="1" applyAlignment="1">
      <alignment horizontal="left" vertical="center"/>
    </xf>
    <xf numFmtId="0" fontId="16" fillId="7" borderId="9" xfId="0" applyFont="1" applyFill="1" applyBorder="1" applyAlignment="1">
      <alignment horizontal="left" vertical="center"/>
    </xf>
    <xf numFmtId="0" fontId="9" fillId="9" borderId="4" xfId="0" applyFont="1" applyFill="1" applyBorder="1" applyAlignment="1">
      <alignment horizontal="left" vertical="center"/>
    </xf>
    <xf numFmtId="0" fontId="16" fillId="3" borderId="4" xfId="0" applyFont="1" applyFill="1" applyBorder="1" applyAlignment="1">
      <alignment horizontal="left" vertical="center"/>
    </xf>
    <xf numFmtId="0" fontId="16" fillId="7" borderId="4" xfId="0" applyFont="1" applyFill="1" applyBorder="1" applyAlignment="1">
      <alignment horizontal="left" vertical="center"/>
    </xf>
    <xf numFmtId="0" fontId="16" fillId="0" borderId="10" xfId="0" applyFont="1" applyBorder="1" applyAlignment="1">
      <alignment horizontal="left" vertical="center"/>
    </xf>
    <xf numFmtId="0" fontId="5" fillId="0" borderId="15" xfId="0" applyFont="1" applyBorder="1" applyAlignment="1">
      <alignment vertical="center"/>
    </xf>
    <xf numFmtId="0" fontId="10" fillId="10" borderId="29" xfId="0" applyFont="1" applyFill="1" applyBorder="1" applyAlignment="1">
      <alignment horizontal="center" vertical="center" wrapText="1"/>
    </xf>
    <xf numFmtId="0" fontId="10" fillId="10" borderId="31" xfId="0" applyFont="1" applyFill="1" applyBorder="1" applyAlignment="1">
      <alignment horizontal="center" vertical="center" wrapText="1"/>
    </xf>
    <xf numFmtId="0" fontId="10" fillId="9" borderId="6" xfId="0" applyFont="1" applyFill="1" applyBorder="1" applyAlignment="1">
      <alignment horizontal="left" vertical="center"/>
    </xf>
    <xf numFmtId="0" fontId="10" fillId="9" borderId="9" xfId="0" applyFont="1" applyFill="1" applyBorder="1" applyAlignment="1">
      <alignment horizontal="left" vertical="center"/>
    </xf>
    <xf numFmtId="0" fontId="10" fillId="9" borderId="2" xfId="0" applyFont="1" applyFill="1" applyBorder="1" applyAlignment="1">
      <alignment horizontal="left" vertical="center"/>
    </xf>
    <xf numFmtId="0" fontId="10" fillId="9" borderId="4" xfId="0" applyFont="1" applyFill="1" applyBorder="1" applyAlignment="1">
      <alignment horizontal="left" vertical="center"/>
    </xf>
    <xf numFmtId="0" fontId="10" fillId="9" borderId="5" xfId="0" applyFont="1" applyFill="1" applyBorder="1" applyAlignment="1">
      <alignment horizontal="left" vertical="center"/>
    </xf>
    <xf numFmtId="0" fontId="10" fillId="9" borderId="10" xfId="0" applyFont="1" applyFill="1" applyBorder="1" applyAlignment="1">
      <alignment horizontal="left" vertical="center"/>
    </xf>
    <xf numFmtId="0" fontId="10" fillId="9" borderId="7" xfId="0" applyFont="1" applyFill="1" applyBorder="1" applyAlignment="1">
      <alignment horizontal="left" vertical="center"/>
    </xf>
    <xf numFmtId="0" fontId="10" fillId="9" borderId="8" xfId="0" applyFont="1" applyFill="1" applyBorder="1" applyAlignment="1">
      <alignment horizontal="left" vertical="center"/>
    </xf>
    <xf numFmtId="0" fontId="10" fillId="9" borderId="11" xfId="0" applyFont="1" applyFill="1" applyBorder="1" applyAlignment="1">
      <alignment horizontal="left" vertical="center"/>
    </xf>
    <xf numFmtId="1" fontId="10" fillId="9" borderId="2" xfId="0" applyNumberFormat="1" applyFont="1" applyFill="1" applyBorder="1" applyAlignment="1">
      <alignment horizontal="left" vertical="center"/>
    </xf>
    <xf numFmtId="1" fontId="10" fillId="9" borderId="4" xfId="0" applyNumberFormat="1" applyFont="1" applyFill="1" applyBorder="1" applyAlignment="1">
      <alignment horizontal="left" vertical="center"/>
    </xf>
    <xf numFmtId="1" fontId="10" fillId="9" borderId="7" xfId="0" applyNumberFormat="1" applyFont="1" applyFill="1" applyBorder="1" applyAlignment="1">
      <alignment horizontal="left" vertical="center"/>
    </xf>
    <xf numFmtId="1" fontId="10" fillId="9" borderId="8" xfId="0" applyNumberFormat="1" applyFont="1" applyFill="1" applyBorder="1" applyAlignment="1">
      <alignment horizontal="left" vertical="center"/>
    </xf>
    <xf numFmtId="0" fontId="8" fillId="0" borderId="15" xfId="0" applyFont="1" applyBorder="1" applyAlignment="1">
      <alignment vertical="center"/>
    </xf>
    <xf numFmtId="0" fontId="30" fillId="0" borderId="0" xfId="0" applyFont="1" applyAlignment="1">
      <alignment horizontal="left"/>
    </xf>
    <xf numFmtId="0" fontId="31" fillId="3" borderId="15" xfId="0" applyFont="1" applyFill="1" applyBorder="1" applyAlignment="1">
      <alignment horizontal="left" vertical="center" wrapText="1"/>
    </xf>
    <xf numFmtId="0" fontId="33" fillId="9" borderId="2" xfId="0" applyFont="1" applyFill="1" applyBorder="1" applyAlignment="1">
      <alignment horizontal="left" vertical="center"/>
    </xf>
    <xf numFmtId="1" fontId="33" fillId="9" borderId="2" xfId="0" applyNumberFormat="1" applyFont="1" applyFill="1" applyBorder="1" applyAlignment="1">
      <alignment horizontal="left" vertical="center"/>
    </xf>
    <xf numFmtId="0" fontId="34" fillId="0" borderId="15" xfId="0" applyFont="1" applyBorder="1" applyAlignment="1">
      <alignment horizontal="center" vertical="center"/>
    </xf>
    <xf numFmtId="0" fontId="34" fillId="0" borderId="0" xfId="0" applyFont="1" applyAlignment="1">
      <alignment horizontal="center" vertical="center"/>
    </xf>
    <xf numFmtId="164" fontId="34" fillId="0" borderId="15" xfId="0" applyNumberFormat="1" applyFont="1" applyBorder="1" applyAlignment="1">
      <alignment horizontal="center" vertical="center"/>
    </xf>
    <xf numFmtId="0" fontId="33" fillId="9" borderId="6" xfId="0" applyFont="1" applyFill="1" applyBorder="1" applyAlignment="1">
      <alignment horizontal="left" vertical="center"/>
    </xf>
    <xf numFmtId="0" fontId="33" fillId="9" borderId="5" xfId="0" applyFont="1" applyFill="1" applyBorder="1" applyAlignment="1">
      <alignment horizontal="left" vertical="center"/>
    </xf>
    <xf numFmtId="0" fontId="9" fillId="0" borderId="9" xfId="0" applyFont="1" applyBorder="1" applyAlignment="1">
      <alignment horizontal="left" vertical="center"/>
    </xf>
    <xf numFmtId="0" fontId="35" fillId="0" borderId="13" xfId="0" applyFont="1" applyBorder="1" applyAlignment="1">
      <alignment vertical="center" wrapText="1"/>
    </xf>
    <xf numFmtId="0" fontId="16" fillId="9" borderId="9" xfId="0" applyFont="1" applyFill="1" applyBorder="1" applyAlignment="1">
      <alignment horizontal="left" vertical="center"/>
    </xf>
    <xf numFmtId="0" fontId="10" fillId="9" borderId="23" xfId="0" applyFont="1" applyFill="1" applyBorder="1" applyAlignment="1">
      <alignment horizontal="left" vertical="center"/>
    </xf>
    <xf numFmtId="0" fontId="10" fillId="9" borderId="33" xfId="0" applyFont="1" applyFill="1" applyBorder="1" applyAlignment="1">
      <alignment horizontal="left" vertical="center"/>
    </xf>
    <xf numFmtId="0" fontId="9" fillId="0" borderId="33" xfId="0" applyFont="1" applyBorder="1" applyAlignment="1">
      <alignment horizontal="left" vertical="center"/>
    </xf>
    <xf numFmtId="0" fontId="9" fillId="7" borderId="10" xfId="0" applyFont="1" applyFill="1" applyBorder="1" applyAlignment="1">
      <alignment horizontal="left" vertical="center"/>
    </xf>
    <xf numFmtId="0" fontId="12" fillId="7" borderId="10" xfId="0" applyFont="1" applyFill="1" applyBorder="1" applyAlignment="1">
      <alignment horizontal="left" vertical="center"/>
    </xf>
    <xf numFmtId="0" fontId="20" fillId="7" borderId="10" xfId="0" applyFont="1" applyFill="1" applyBorder="1" applyAlignment="1">
      <alignment horizontal="left" vertical="center"/>
    </xf>
    <xf numFmtId="1" fontId="9" fillId="8" borderId="8" xfId="0" applyNumberFormat="1" applyFont="1" applyFill="1" applyBorder="1" applyAlignment="1">
      <alignment horizontal="left" vertical="center"/>
    </xf>
    <xf numFmtId="0" fontId="9" fillId="3" borderId="9" xfId="0" applyFont="1" applyFill="1" applyBorder="1" applyAlignment="1">
      <alignment horizontal="left" vertical="center"/>
    </xf>
    <xf numFmtId="0" fontId="9" fillId="7" borderId="9" xfId="0" applyFont="1" applyFill="1" applyBorder="1" applyAlignment="1">
      <alignment horizontal="left" vertical="center"/>
    </xf>
    <xf numFmtId="0" fontId="16" fillId="0" borderId="9" xfId="0" applyFont="1" applyBorder="1" applyAlignment="1">
      <alignment horizontal="left" vertical="center"/>
    </xf>
    <xf numFmtId="0" fontId="37" fillId="0" borderId="35" xfId="0" applyFont="1" applyBorder="1" applyAlignment="1">
      <alignment horizontal="center" vertical="center"/>
    </xf>
    <xf numFmtId="0" fontId="5" fillId="0" borderId="15" xfId="0" applyFont="1" applyBorder="1" applyAlignment="1">
      <alignment horizontal="center" vertical="center"/>
    </xf>
    <xf numFmtId="0" fontId="18" fillId="0" borderId="15" xfId="0" applyFont="1" applyBorder="1" applyAlignment="1">
      <alignment horizontal="center" vertical="top" wrapText="1"/>
    </xf>
    <xf numFmtId="0" fontId="0" fillId="0" borderId="0" xfId="0" applyAlignment="1">
      <alignment horizontal="center"/>
    </xf>
    <xf numFmtId="0" fontId="9" fillId="0" borderId="26" xfId="0" applyFont="1" applyBorder="1" applyAlignment="1">
      <alignment horizontal="center" vertical="center"/>
    </xf>
    <xf numFmtId="0" fontId="9" fillId="0" borderId="18" xfId="0" applyFont="1" applyBorder="1" applyAlignment="1">
      <alignment horizontal="center" vertical="center"/>
    </xf>
    <xf numFmtId="0" fontId="12" fillId="0" borderId="18" xfId="0" applyFont="1" applyBorder="1" applyAlignment="1">
      <alignment horizontal="center" vertical="center"/>
    </xf>
    <xf numFmtId="0" fontId="9" fillId="0" borderId="17" xfId="0" applyFont="1" applyBorder="1" applyAlignment="1">
      <alignment horizontal="center" vertical="center"/>
    </xf>
    <xf numFmtId="0" fontId="12" fillId="0" borderId="19" xfId="0" applyFont="1" applyBorder="1" applyAlignment="1">
      <alignment horizontal="center" vertical="center"/>
    </xf>
    <xf numFmtId="0" fontId="36" fillId="0" borderId="18" xfId="0" applyFont="1" applyBorder="1" applyAlignment="1">
      <alignment horizontal="center" vertical="center"/>
    </xf>
    <xf numFmtId="0" fontId="36" fillId="0" borderId="19" xfId="0" applyFont="1" applyBorder="1" applyAlignment="1">
      <alignment horizontal="center" vertical="center"/>
    </xf>
    <xf numFmtId="0" fontId="38" fillId="0" borderId="19" xfId="0" applyFont="1" applyBorder="1" applyAlignment="1">
      <alignment horizontal="center" vertical="center"/>
    </xf>
    <xf numFmtId="0" fontId="36" fillId="0" borderId="17" xfId="0" applyFont="1" applyBorder="1" applyAlignment="1">
      <alignment horizontal="center" vertical="center"/>
    </xf>
    <xf numFmtId="1" fontId="39" fillId="0" borderId="18" xfId="0" applyNumberFormat="1" applyFont="1" applyBorder="1" applyAlignment="1">
      <alignment horizontal="center" vertical="center"/>
    </xf>
    <xf numFmtId="1" fontId="9" fillId="0" borderId="26" xfId="0" applyNumberFormat="1" applyFont="1" applyBorder="1" applyAlignment="1">
      <alignment horizontal="center" vertical="center"/>
    </xf>
    <xf numFmtId="0" fontId="16" fillId="0" borderId="17" xfId="0" applyFont="1" applyBorder="1" applyAlignment="1">
      <alignment horizontal="center" vertical="center"/>
    </xf>
    <xf numFmtId="0" fontId="9" fillId="0" borderId="19"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12" fillId="0" borderId="25" xfId="0" applyFont="1" applyBorder="1" applyAlignment="1">
      <alignment horizontal="center" vertical="center"/>
    </xf>
    <xf numFmtId="0" fontId="20" fillId="0" borderId="19" xfId="0" applyFont="1" applyBorder="1" applyAlignment="1">
      <alignment horizontal="center" vertical="center"/>
    </xf>
    <xf numFmtId="0" fontId="37" fillId="0" borderId="26" xfId="0" applyFont="1" applyBorder="1" applyAlignment="1">
      <alignment horizontal="center" vertical="center"/>
    </xf>
    <xf numFmtId="0" fontId="6" fillId="0" borderId="30" xfId="0" applyFont="1" applyBorder="1" applyAlignment="1">
      <alignment horizontal="center" vertical="center"/>
    </xf>
    <xf numFmtId="0" fontId="6" fillId="0" borderId="0" xfId="0" applyFont="1" applyAlignment="1">
      <alignment horizontal="center" vertical="center"/>
    </xf>
    <xf numFmtId="0" fontId="35" fillId="0" borderId="1" xfId="0" applyFont="1" applyBorder="1" applyAlignment="1">
      <alignment vertical="center" wrapText="1"/>
    </xf>
    <xf numFmtId="0" fontId="5" fillId="9" borderId="13" xfId="0" applyFont="1" applyFill="1" applyBorder="1" applyAlignment="1">
      <alignment vertical="center" wrapText="1"/>
    </xf>
    <xf numFmtId="0" fontId="5" fillId="9" borderId="1" xfId="0" applyFont="1" applyFill="1" applyBorder="1" applyAlignment="1">
      <alignment vertical="center" wrapText="1"/>
    </xf>
    <xf numFmtId="0" fontId="5" fillId="9" borderId="14" xfId="0" applyFont="1" applyFill="1" applyBorder="1" applyAlignment="1">
      <alignment vertical="center" wrapText="1"/>
    </xf>
    <xf numFmtId="0" fontId="4" fillId="0" borderId="39" xfId="0" applyFont="1" applyBorder="1" applyAlignment="1">
      <alignment vertical="center" wrapText="1"/>
    </xf>
    <xf numFmtId="0" fontId="5" fillId="0" borderId="13" xfId="0" applyFont="1" applyBorder="1" applyAlignment="1">
      <alignment vertical="center" wrapText="1"/>
    </xf>
    <xf numFmtId="0" fontId="5" fillId="3" borderId="1" xfId="0" applyFont="1" applyFill="1" applyBorder="1" applyAlignment="1">
      <alignment vertical="center" wrapText="1"/>
    </xf>
    <xf numFmtId="0" fontId="5" fillId="0" borderId="14" xfId="0" applyFont="1" applyBorder="1" applyAlignment="1">
      <alignment vertical="center" wrapText="1"/>
    </xf>
    <xf numFmtId="0" fontId="35" fillId="9" borderId="1" xfId="0" applyFont="1" applyFill="1" applyBorder="1" applyAlignment="1">
      <alignment vertical="center" wrapText="1"/>
    </xf>
    <xf numFmtId="0" fontId="35" fillId="9" borderId="13" xfId="0" applyFont="1" applyFill="1" applyBorder="1" applyAlignment="1">
      <alignment vertical="center" wrapText="1"/>
    </xf>
    <xf numFmtId="0" fontId="14" fillId="0" borderId="1" xfId="0" applyFont="1" applyBorder="1" applyAlignment="1">
      <alignment vertical="center" wrapText="1"/>
    </xf>
    <xf numFmtId="0" fontId="6" fillId="0" borderId="21" xfId="0" applyFont="1" applyBorder="1" applyAlignment="1">
      <alignment horizontal="center" vertical="center"/>
    </xf>
    <xf numFmtId="0" fontId="30" fillId="0" borderId="15" xfId="0" applyFont="1" applyBorder="1" applyAlignment="1">
      <alignment horizontal="center"/>
    </xf>
    <xf numFmtId="0" fontId="10" fillId="3" borderId="20" xfId="0" applyFont="1" applyFill="1" applyBorder="1" applyAlignment="1">
      <alignment horizontal="center" vertical="center" wrapText="1"/>
    </xf>
    <xf numFmtId="0" fontId="9" fillId="0" borderId="34" xfId="0" applyFont="1" applyBorder="1" applyAlignment="1">
      <alignment horizontal="center" vertical="center"/>
    </xf>
    <xf numFmtId="0" fontId="10" fillId="13" borderId="36" xfId="0" applyFont="1" applyFill="1" applyBorder="1" applyAlignment="1">
      <alignment horizontal="center" vertical="center" wrapText="1"/>
    </xf>
    <xf numFmtId="0" fontId="12" fillId="0" borderId="28" xfId="0" applyFont="1" applyBorder="1" applyAlignment="1">
      <alignment horizontal="center" vertical="center"/>
    </xf>
    <xf numFmtId="0" fontId="7" fillId="16" borderId="17" xfId="0" applyFont="1" applyFill="1" applyBorder="1" applyAlignment="1">
      <alignment horizontal="center" vertical="center"/>
    </xf>
    <xf numFmtId="0" fontId="7" fillId="16" borderId="18" xfId="0" applyFont="1" applyFill="1" applyBorder="1" applyAlignment="1">
      <alignment horizontal="center" vertical="center"/>
    </xf>
    <xf numFmtId="0" fontId="45" fillId="17" borderId="46" xfId="0" applyFont="1" applyFill="1" applyBorder="1" applyAlignment="1">
      <alignment wrapText="1"/>
    </xf>
    <xf numFmtId="0" fontId="45" fillId="0" borderId="54" xfId="0" applyFont="1" applyBorder="1" applyAlignment="1">
      <alignment wrapText="1"/>
    </xf>
    <xf numFmtId="0" fontId="44" fillId="0" borderId="49" xfId="0" applyFont="1" applyBorder="1" applyAlignment="1">
      <alignment vertical="center" wrapText="1"/>
    </xf>
    <xf numFmtId="1" fontId="10" fillId="9" borderId="5" xfId="0" applyNumberFormat="1" applyFont="1" applyFill="1" applyBorder="1" applyAlignment="1">
      <alignment horizontal="left" vertical="center"/>
    </xf>
    <xf numFmtId="1" fontId="10" fillId="9" borderId="10" xfId="0" applyNumberFormat="1" applyFont="1" applyFill="1" applyBorder="1" applyAlignment="1">
      <alignment horizontal="left" vertical="center"/>
    </xf>
    <xf numFmtId="1" fontId="33" fillId="9" borderId="5" xfId="0" applyNumberFormat="1" applyFont="1" applyFill="1" applyBorder="1" applyAlignment="1">
      <alignment horizontal="left" vertical="center"/>
    </xf>
    <xf numFmtId="1" fontId="20" fillId="0" borderId="10" xfId="0" applyNumberFormat="1" applyFont="1" applyBorder="1" applyAlignment="1">
      <alignment horizontal="left" vertical="center"/>
    </xf>
    <xf numFmtId="0" fontId="30" fillId="0" borderId="0" xfId="0" applyFont="1" applyAlignment="1">
      <alignment horizontal="center"/>
    </xf>
    <xf numFmtId="0" fontId="44" fillId="18" borderId="43" xfId="0" applyFont="1" applyFill="1" applyBorder="1" applyAlignment="1">
      <alignment wrapText="1"/>
    </xf>
    <xf numFmtId="0" fontId="44" fillId="18" borderId="59" xfId="0" applyFont="1" applyFill="1" applyBorder="1" applyAlignment="1">
      <alignment horizontal="center" wrapText="1"/>
    </xf>
    <xf numFmtId="0" fontId="44" fillId="0" borderId="50" xfId="0" applyFont="1" applyBorder="1" applyAlignment="1">
      <alignment horizontal="right" wrapText="1"/>
    </xf>
    <xf numFmtId="0" fontId="0" fillId="0" borderId="0" xfId="0" applyAlignment="1">
      <alignment wrapText="1"/>
    </xf>
    <xf numFmtId="0" fontId="45" fillId="0" borderId="15" xfId="0" applyFont="1" applyBorder="1" applyAlignment="1">
      <alignment wrapText="1"/>
    </xf>
    <xf numFmtId="0" fontId="43" fillId="0" borderId="49" xfId="0" applyFont="1" applyBorder="1" applyAlignment="1">
      <alignment vertical="center" wrapText="1"/>
    </xf>
    <xf numFmtId="0" fontId="43" fillId="0" borderId="50" xfId="0" applyFont="1" applyBorder="1" applyAlignment="1">
      <alignment horizontal="right" vertical="center" wrapText="1"/>
    </xf>
    <xf numFmtId="0" fontId="8" fillId="0" borderId="0" xfId="0" applyFont="1" applyAlignment="1">
      <alignment vertical="center"/>
    </xf>
    <xf numFmtId="0" fontId="7" fillId="16" borderId="19" xfId="0" applyFont="1" applyFill="1" applyBorder="1" applyAlignment="1">
      <alignment horizontal="center" vertical="center"/>
    </xf>
    <xf numFmtId="0" fontId="40" fillId="16" borderId="26" xfId="0" applyFont="1" applyFill="1" applyBorder="1" applyAlignment="1">
      <alignment horizontal="center" vertical="center"/>
    </xf>
    <xf numFmtId="0" fontId="7" fillId="16" borderId="24" xfId="0" applyFont="1" applyFill="1" applyBorder="1" applyAlignment="1">
      <alignment horizontal="center" vertical="center"/>
    </xf>
    <xf numFmtId="0" fontId="7" fillId="16" borderId="25" xfId="0" applyFont="1" applyFill="1" applyBorder="1" applyAlignment="1">
      <alignment horizontal="center" vertical="center"/>
    </xf>
    <xf numFmtId="0" fontId="7" fillId="16" borderId="28" xfId="0" applyFont="1" applyFill="1" applyBorder="1" applyAlignment="1">
      <alignment horizontal="center" vertical="center"/>
    </xf>
    <xf numFmtId="0" fontId="7" fillId="19" borderId="18" xfId="0" applyFont="1" applyFill="1" applyBorder="1" applyAlignment="1">
      <alignment horizontal="center" vertical="center"/>
    </xf>
    <xf numFmtId="0" fontId="7" fillId="19" borderId="19" xfId="0" applyFont="1" applyFill="1" applyBorder="1" applyAlignment="1">
      <alignment horizontal="center" vertical="center"/>
    </xf>
    <xf numFmtId="1" fontId="20" fillId="14" borderId="19" xfId="0" applyNumberFormat="1" applyFont="1" applyFill="1" applyBorder="1" applyAlignment="1">
      <alignment horizontal="center" vertical="center"/>
    </xf>
    <xf numFmtId="0" fontId="44" fillId="0" borderId="51" xfId="0" applyFont="1" applyBorder="1" applyAlignment="1">
      <alignment vertical="center" wrapText="1"/>
    </xf>
    <xf numFmtId="0" fontId="23" fillId="0" borderId="50" xfId="0" applyFont="1" applyBorder="1" applyAlignment="1">
      <alignment horizontal="center" vertical="center"/>
    </xf>
    <xf numFmtId="0" fontId="11" fillId="0" borderId="50" xfId="0" applyFont="1" applyBorder="1" applyAlignment="1">
      <alignment horizontal="center" vertical="center"/>
    </xf>
    <xf numFmtId="0" fontId="32" fillId="0" borderId="50" xfId="0" applyFont="1" applyBorder="1" applyAlignment="1">
      <alignment horizontal="left" vertical="center"/>
    </xf>
    <xf numFmtId="0" fontId="19" fillId="0" borderId="50" xfId="0" applyFont="1" applyBorder="1" applyAlignment="1">
      <alignment horizontal="left" vertical="center"/>
    </xf>
    <xf numFmtId="0" fontId="45" fillId="0" borderId="50" xfId="0" applyFont="1" applyBorder="1" applyAlignment="1">
      <alignment wrapText="1"/>
    </xf>
    <xf numFmtId="0" fontId="7" fillId="16" borderId="20" xfId="0" applyFont="1" applyFill="1" applyBorder="1" applyAlignment="1">
      <alignment horizontal="center" vertical="center" wrapText="1"/>
    </xf>
    <xf numFmtId="0" fontId="46" fillId="0" borderId="0" xfId="0" applyFont="1" applyAlignment="1">
      <alignment vertical="center"/>
    </xf>
    <xf numFmtId="0" fontId="7" fillId="20" borderId="20" xfId="0" applyFont="1" applyFill="1" applyBorder="1" applyAlignment="1">
      <alignment horizontal="center" vertical="center" wrapText="1"/>
    </xf>
    <xf numFmtId="0" fontId="7" fillId="20" borderId="18" xfId="0" applyFont="1" applyFill="1" applyBorder="1" applyAlignment="1">
      <alignment horizontal="center" vertical="center"/>
    </xf>
    <xf numFmtId="1" fontId="28" fillId="20" borderId="26" xfId="0" applyNumberFormat="1" applyFont="1" applyFill="1" applyBorder="1" applyAlignment="1">
      <alignment horizontal="center" vertical="center"/>
    </xf>
    <xf numFmtId="0" fontId="7" fillId="21" borderId="19" xfId="0" applyFont="1" applyFill="1" applyBorder="1" applyAlignment="1">
      <alignment horizontal="center" vertical="center"/>
    </xf>
    <xf numFmtId="1" fontId="40" fillId="20" borderId="26" xfId="0" applyNumberFormat="1" applyFont="1" applyFill="1" applyBorder="1" applyAlignment="1">
      <alignment horizontal="center" vertical="center"/>
    </xf>
    <xf numFmtId="0" fontId="43" fillId="22" borderId="66" xfId="0" applyFont="1" applyFill="1" applyBorder="1" applyAlignment="1">
      <alignment horizontal="center" vertical="center" wrapText="1"/>
    </xf>
    <xf numFmtId="0" fontId="43" fillId="22" borderId="70" xfId="0" applyFont="1" applyFill="1" applyBorder="1" applyAlignment="1">
      <alignment horizontal="center" vertical="center" wrapText="1"/>
    </xf>
    <xf numFmtId="0" fontId="43" fillId="22" borderId="63" xfId="0" applyFont="1" applyFill="1" applyBorder="1" applyAlignment="1">
      <alignment horizontal="center" vertical="center" wrapText="1"/>
    </xf>
    <xf numFmtId="1" fontId="7" fillId="20" borderId="18" xfId="0" applyNumberFormat="1" applyFont="1" applyFill="1" applyBorder="1" applyAlignment="1">
      <alignment horizontal="center" vertical="center"/>
    </xf>
    <xf numFmtId="1" fontId="7" fillId="21" borderId="18" xfId="0" applyNumberFormat="1" applyFont="1" applyFill="1" applyBorder="1" applyAlignment="1">
      <alignment horizontal="center" vertical="center"/>
    </xf>
    <xf numFmtId="1" fontId="7" fillId="21" borderId="19" xfId="0" applyNumberFormat="1" applyFont="1" applyFill="1" applyBorder="1" applyAlignment="1">
      <alignment horizontal="center" vertical="center"/>
    </xf>
    <xf numFmtId="0" fontId="25" fillId="0" borderId="71" xfId="0" applyFont="1" applyBorder="1"/>
    <xf numFmtId="0" fontId="30" fillId="0" borderId="71" xfId="0" applyFont="1" applyBorder="1" applyAlignment="1">
      <alignment horizontal="left"/>
    </xf>
    <xf numFmtId="0" fontId="0" fillId="0" borderId="71" xfId="0" applyBorder="1" applyAlignment="1">
      <alignment horizontal="left"/>
    </xf>
    <xf numFmtId="0" fontId="45" fillId="17" borderId="49" xfId="0" applyFont="1" applyFill="1" applyBorder="1" applyAlignment="1">
      <alignment wrapText="1"/>
    </xf>
    <xf numFmtId="0" fontId="45" fillId="0" borderId="47" xfId="0" applyFont="1" applyBorder="1" applyAlignment="1">
      <alignment wrapText="1"/>
    </xf>
    <xf numFmtId="0" fontId="25" fillId="0" borderId="48" xfId="0" applyFont="1" applyBorder="1"/>
    <xf numFmtId="0" fontId="30" fillId="0" borderId="48" xfId="0" applyFont="1" applyBorder="1" applyAlignment="1">
      <alignment horizontal="left"/>
    </xf>
    <xf numFmtId="0" fontId="0" fillId="0" borderId="48" xfId="0" applyBorder="1" applyAlignment="1">
      <alignment horizontal="left"/>
    </xf>
    <xf numFmtId="0" fontId="45" fillId="0" borderId="48" xfId="0" applyFont="1" applyBorder="1" applyAlignment="1">
      <alignment wrapText="1"/>
    </xf>
    <xf numFmtId="0" fontId="44" fillId="0" borderId="50" xfId="0" applyFont="1" applyBorder="1" applyAlignment="1">
      <alignment horizontal="right" vertical="center" wrapText="1"/>
    </xf>
    <xf numFmtId="0" fontId="7" fillId="24" borderId="20" xfId="0" applyFont="1" applyFill="1" applyBorder="1" applyAlignment="1">
      <alignment horizontal="center" vertical="center" wrapText="1"/>
    </xf>
    <xf numFmtId="1" fontId="28" fillId="24" borderId="26" xfId="0" applyNumberFormat="1" applyFont="1" applyFill="1" applyBorder="1" applyAlignment="1">
      <alignment horizontal="center" vertical="center"/>
    </xf>
    <xf numFmtId="1" fontId="7" fillId="24" borderId="18" xfId="0" applyNumberFormat="1" applyFont="1" applyFill="1" applyBorder="1" applyAlignment="1">
      <alignment horizontal="center" vertical="center"/>
    </xf>
    <xf numFmtId="0" fontId="40" fillId="24" borderId="26" xfId="0" applyFont="1" applyFill="1" applyBorder="1" applyAlignment="1">
      <alignment horizontal="center" vertical="center"/>
    </xf>
    <xf numFmtId="1" fontId="40" fillId="24" borderId="26" xfId="0" applyNumberFormat="1" applyFont="1" applyFill="1" applyBorder="1" applyAlignment="1">
      <alignment horizontal="center" vertical="center"/>
    </xf>
    <xf numFmtId="0" fontId="7" fillId="24" borderId="18" xfId="0" applyFont="1" applyFill="1" applyBorder="1" applyAlignment="1">
      <alignment horizontal="center" vertical="center"/>
    </xf>
    <xf numFmtId="1" fontId="7" fillId="25" borderId="19" xfId="0" applyNumberFormat="1" applyFont="1" applyFill="1" applyBorder="1" applyAlignment="1">
      <alignment horizontal="center" vertical="center"/>
    </xf>
    <xf numFmtId="0" fontId="7" fillId="25" borderId="18" xfId="0" applyFont="1" applyFill="1" applyBorder="1" applyAlignment="1">
      <alignment horizontal="center" vertical="center"/>
    </xf>
    <xf numFmtId="0" fontId="7" fillId="25" borderId="19" xfId="0" applyFont="1" applyFill="1" applyBorder="1" applyAlignment="1">
      <alignment horizontal="center" vertical="center"/>
    </xf>
    <xf numFmtId="0" fontId="41" fillId="9" borderId="74" xfId="0" applyFont="1" applyFill="1" applyBorder="1" applyAlignment="1">
      <alignment horizontal="center" vertical="center" wrapText="1"/>
    </xf>
    <xf numFmtId="0" fontId="49" fillId="0" borderId="14" xfId="0" applyFont="1" applyBorder="1" applyAlignment="1">
      <alignment vertical="center" wrapText="1"/>
    </xf>
    <xf numFmtId="0" fontId="49" fillId="0" borderId="1" xfId="0" applyFont="1" applyBorder="1" applyAlignment="1">
      <alignment vertical="center" wrapText="1"/>
    </xf>
    <xf numFmtId="0" fontId="15" fillId="14" borderId="18" xfId="0" applyFont="1" applyFill="1" applyBorder="1" applyAlignment="1">
      <alignment horizontal="center" vertical="center"/>
    </xf>
    <xf numFmtId="0" fontId="4" fillId="11" borderId="20" xfId="0" applyFont="1" applyFill="1" applyBorder="1" applyAlignment="1">
      <alignment horizontal="center" vertical="center" wrapText="1"/>
    </xf>
    <xf numFmtId="0" fontId="10" fillId="11" borderId="20" xfId="0" applyFont="1" applyFill="1" applyBorder="1" applyAlignment="1">
      <alignment horizontal="left" vertical="center" wrapText="1"/>
    </xf>
    <xf numFmtId="0" fontId="15" fillId="12" borderId="20" xfId="0" applyFont="1" applyFill="1" applyBorder="1" applyAlignment="1">
      <alignment horizontal="left" vertical="center" wrapText="1"/>
    </xf>
    <xf numFmtId="0" fontId="10" fillId="15" borderId="20"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10" fillId="10" borderId="36" xfId="0" applyFont="1" applyFill="1" applyBorder="1" applyAlignment="1">
      <alignment horizontal="left" vertical="center" wrapText="1"/>
    </xf>
    <xf numFmtId="0" fontId="15" fillId="2" borderId="36" xfId="0" applyFont="1" applyFill="1" applyBorder="1" applyAlignment="1">
      <alignment horizontal="left" vertical="center" wrapText="1"/>
    </xf>
    <xf numFmtId="0" fontId="10" fillId="15" borderId="36" xfId="0" applyFont="1" applyFill="1" applyBorder="1" applyAlignment="1">
      <alignment horizontal="center" vertical="center" wrapText="1"/>
    </xf>
    <xf numFmtId="0" fontId="7" fillId="16" borderId="36" xfId="0" applyFont="1" applyFill="1" applyBorder="1" applyAlignment="1">
      <alignment horizontal="center" vertical="center" wrapText="1"/>
    </xf>
    <xf numFmtId="0" fontId="21" fillId="2" borderId="36" xfId="0" applyFont="1" applyFill="1" applyBorder="1" applyAlignment="1">
      <alignment horizontal="left" vertical="center" wrapText="1"/>
    </xf>
    <xf numFmtId="1" fontId="42" fillId="24" borderId="17" xfId="0" applyNumberFormat="1" applyFont="1" applyFill="1" applyBorder="1" applyAlignment="1">
      <alignment horizontal="center" vertical="center"/>
    </xf>
    <xf numFmtId="1" fontId="42" fillId="20" borderId="17" xfId="0" applyNumberFormat="1" applyFont="1" applyFill="1" applyBorder="1" applyAlignment="1">
      <alignment horizontal="center" vertical="center"/>
    </xf>
    <xf numFmtId="1" fontId="42" fillId="20" borderId="18" xfId="0" applyNumberFormat="1" applyFont="1" applyFill="1" applyBorder="1" applyAlignment="1">
      <alignment horizontal="center" vertical="center"/>
    </xf>
    <xf numFmtId="1" fontId="42" fillId="24" borderId="18" xfId="0" applyNumberFormat="1" applyFont="1" applyFill="1" applyBorder="1" applyAlignment="1">
      <alignment horizontal="center" vertical="center"/>
    </xf>
    <xf numFmtId="0" fontId="25" fillId="0" borderId="15" xfId="0" applyFont="1" applyBorder="1"/>
    <xf numFmtId="0" fontId="30" fillId="0" borderId="15" xfId="0" applyFont="1" applyBorder="1" applyAlignment="1">
      <alignment horizontal="left"/>
    </xf>
    <xf numFmtId="0" fontId="0" fillId="0" borderId="15" xfId="0" applyBorder="1" applyAlignment="1">
      <alignment horizontal="left"/>
    </xf>
    <xf numFmtId="0" fontId="25" fillId="0" borderId="50" xfId="0" applyFont="1" applyBorder="1"/>
    <xf numFmtId="0" fontId="30" fillId="0" borderId="50" xfId="0" applyFont="1" applyBorder="1" applyAlignment="1">
      <alignment horizontal="left"/>
    </xf>
    <xf numFmtId="0" fontId="0" fillId="0" borderId="50" xfId="0" applyBorder="1" applyAlignment="1">
      <alignment horizontal="left"/>
    </xf>
    <xf numFmtId="0" fontId="47" fillId="26" borderId="50" xfId="0" applyFont="1" applyFill="1" applyBorder="1" applyAlignment="1">
      <alignment vertical="center" wrapText="1"/>
    </xf>
    <xf numFmtId="4" fontId="6" fillId="0" borderId="50" xfId="0" applyNumberFormat="1" applyFont="1" applyBorder="1" applyAlignment="1">
      <alignment vertical="center" wrapText="1"/>
    </xf>
    <xf numFmtId="0" fontId="48" fillId="23" borderId="93" xfId="0" applyFont="1" applyFill="1" applyBorder="1" applyAlignment="1">
      <alignment vertical="center" wrapText="1"/>
    </xf>
    <xf numFmtId="0" fontId="47" fillId="0" borderId="62" xfId="0" applyFont="1" applyBorder="1" applyAlignment="1">
      <alignment horizontal="right" vertical="center" wrapText="1"/>
    </xf>
    <xf numFmtId="0" fontId="6" fillId="0" borderId="46" xfId="0" applyFont="1" applyBorder="1" applyAlignment="1">
      <alignment vertical="center" wrapText="1"/>
    </xf>
    <xf numFmtId="0" fontId="25" fillId="0" borderId="94" xfId="0" applyFont="1" applyBorder="1"/>
    <xf numFmtId="0" fontId="30" fillId="0" borderId="94" xfId="0" applyFont="1" applyBorder="1" applyAlignment="1">
      <alignment horizontal="left"/>
    </xf>
    <xf numFmtId="0" fontId="0" fillId="0" borderId="94" xfId="0" applyBorder="1" applyAlignment="1">
      <alignment horizontal="left"/>
    </xf>
    <xf numFmtId="4" fontId="6" fillId="0" borderId="94" xfId="0" applyNumberFormat="1" applyFont="1" applyBorder="1" applyAlignment="1">
      <alignment vertical="center" wrapText="1"/>
    </xf>
    <xf numFmtId="0" fontId="6" fillId="0" borderId="49" xfId="0" applyFont="1" applyBorder="1" applyAlignment="1">
      <alignment vertical="center" wrapText="1"/>
    </xf>
    <xf numFmtId="0" fontId="6" fillId="0" borderId="47" xfId="0" applyFont="1" applyBorder="1" applyAlignment="1">
      <alignment vertical="center" wrapText="1"/>
    </xf>
    <xf numFmtId="4" fontId="6" fillId="0" borderId="48" xfId="0" applyNumberFormat="1" applyFont="1" applyBorder="1" applyAlignment="1">
      <alignment vertical="center" wrapText="1"/>
    </xf>
    <xf numFmtId="0" fontId="25" fillId="0" borderId="96" xfId="0" applyFont="1" applyBorder="1"/>
    <xf numFmtId="0" fontId="30" fillId="0" borderId="96" xfId="0" applyFont="1" applyBorder="1" applyAlignment="1">
      <alignment horizontal="left"/>
    </xf>
    <xf numFmtId="0" fontId="0" fillId="0" borderId="96" xfId="0" applyBorder="1" applyAlignment="1">
      <alignment horizontal="left"/>
    </xf>
    <xf numFmtId="0" fontId="43" fillId="0" borderId="51" xfId="0" applyFont="1" applyBorder="1" applyAlignment="1">
      <alignment vertical="center" wrapText="1"/>
    </xf>
    <xf numFmtId="0" fontId="43" fillId="0" borderId="96" xfId="0" applyFont="1" applyBorder="1" applyAlignment="1">
      <alignment horizontal="right" vertical="center" wrapText="1"/>
    </xf>
    <xf numFmtId="0" fontId="45" fillId="0" borderId="98" xfId="0" applyFont="1" applyBorder="1" applyAlignment="1">
      <alignment wrapText="1"/>
    </xf>
    <xf numFmtId="0" fontId="25" fillId="0" borderId="64" xfId="0" applyFont="1" applyBorder="1"/>
    <xf numFmtId="0" fontId="30" fillId="0" borderId="64" xfId="0" applyFont="1" applyBorder="1" applyAlignment="1">
      <alignment horizontal="left"/>
    </xf>
    <xf numFmtId="0" fontId="0" fillId="0" borderId="64" xfId="0" applyBorder="1" applyAlignment="1">
      <alignment horizontal="left"/>
    </xf>
    <xf numFmtId="0" fontId="45" fillId="0" borderId="52" xfId="0" applyFont="1" applyBorder="1" applyAlignment="1">
      <alignment wrapText="1"/>
    </xf>
    <xf numFmtId="0" fontId="45" fillId="0" borderId="94" xfId="0" applyFont="1" applyBorder="1" applyAlignment="1">
      <alignment wrapText="1"/>
    </xf>
    <xf numFmtId="0" fontId="44" fillId="0" borderId="96" xfId="0" applyFont="1" applyBorder="1" applyAlignment="1">
      <alignment horizontal="right" vertical="center" wrapText="1"/>
    </xf>
    <xf numFmtId="0" fontId="7" fillId="16" borderId="22" xfId="0" applyFont="1" applyFill="1" applyBorder="1" applyAlignment="1">
      <alignment horizontal="center" vertical="center"/>
    </xf>
    <xf numFmtId="0" fontId="28" fillId="16" borderId="16" xfId="0" applyFont="1" applyFill="1" applyBorder="1" applyAlignment="1">
      <alignment horizontal="center" vertical="center"/>
    </xf>
    <xf numFmtId="0" fontId="7" fillId="16" borderId="40" xfId="0" applyFont="1" applyFill="1" applyBorder="1" applyAlignment="1">
      <alignment horizontal="center" vertical="center"/>
    </xf>
    <xf numFmtId="0" fontId="7" fillId="16" borderId="41" xfId="0" applyFont="1" applyFill="1" applyBorder="1" applyAlignment="1">
      <alignment horizontal="center" vertical="center"/>
    </xf>
    <xf numFmtId="0" fontId="7" fillId="16" borderId="38" xfId="0" applyFont="1" applyFill="1" applyBorder="1" applyAlignment="1">
      <alignment horizontal="center" vertical="center" wrapText="1"/>
    </xf>
    <xf numFmtId="0" fontId="40" fillId="16" borderId="16" xfId="0" applyFont="1" applyFill="1" applyBorder="1" applyAlignment="1">
      <alignment horizontal="center" vertical="center"/>
    </xf>
    <xf numFmtId="0" fontId="7" fillId="27" borderId="20" xfId="0" applyFont="1" applyFill="1" applyBorder="1" applyAlignment="1">
      <alignment horizontal="center" vertical="center" wrapText="1"/>
    </xf>
    <xf numFmtId="0" fontId="42" fillId="27" borderId="40" xfId="0" applyFont="1" applyFill="1" applyBorder="1" applyAlignment="1">
      <alignment horizontal="center" vertical="center"/>
    </xf>
    <xf numFmtId="0" fontId="42" fillId="27" borderId="41" xfId="0" applyFont="1" applyFill="1" applyBorder="1" applyAlignment="1">
      <alignment horizontal="center" vertical="center"/>
    </xf>
    <xf numFmtId="0" fontId="42" fillId="27" borderId="42" xfId="0" applyFont="1" applyFill="1" applyBorder="1" applyAlignment="1">
      <alignment horizontal="center" vertical="center"/>
    </xf>
    <xf numFmtId="0" fontId="28" fillId="27" borderId="26" xfId="0" applyFont="1" applyFill="1" applyBorder="1" applyAlignment="1">
      <alignment horizontal="center" vertical="center"/>
    </xf>
    <xf numFmtId="0" fontId="7" fillId="27" borderId="36" xfId="0" applyFont="1" applyFill="1" applyBorder="1" applyAlignment="1">
      <alignment horizontal="center" vertical="center" wrapText="1"/>
    </xf>
    <xf numFmtId="0" fontId="7" fillId="27" borderId="17" xfId="0" applyFont="1" applyFill="1" applyBorder="1" applyAlignment="1">
      <alignment horizontal="center" vertical="center"/>
    </xf>
    <xf numFmtId="0" fontId="7" fillId="27" borderId="18" xfId="0" applyFont="1" applyFill="1" applyBorder="1" applyAlignment="1">
      <alignment horizontal="center" vertical="center"/>
    </xf>
    <xf numFmtId="0" fontId="7" fillId="27" borderId="19" xfId="0" applyFont="1" applyFill="1" applyBorder="1" applyAlignment="1">
      <alignment horizontal="center" vertical="center"/>
    </xf>
    <xf numFmtId="0" fontId="40" fillId="27" borderId="26" xfId="0" applyFont="1" applyFill="1" applyBorder="1" applyAlignment="1">
      <alignment horizontal="center" vertical="center"/>
    </xf>
    <xf numFmtId="0" fontId="7" fillId="28" borderId="19" xfId="0" applyFont="1" applyFill="1" applyBorder="1" applyAlignment="1">
      <alignment horizontal="center" vertical="center"/>
    </xf>
    <xf numFmtId="0" fontId="7" fillId="28" borderId="18" xfId="0" applyFont="1" applyFill="1" applyBorder="1" applyAlignment="1">
      <alignment horizontal="center" vertical="center"/>
    </xf>
    <xf numFmtId="0" fontId="7" fillId="27" borderId="24" xfId="0" applyFont="1" applyFill="1" applyBorder="1" applyAlignment="1">
      <alignment horizontal="center" vertical="center"/>
    </xf>
    <xf numFmtId="0" fontId="7" fillId="27" borderId="25" xfId="0" applyFont="1" applyFill="1" applyBorder="1" applyAlignment="1">
      <alignment horizontal="center" vertical="center"/>
    </xf>
    <xf numFmtId="0" fontId="7" fillId="27" borderId="28" xfId="0" applyFont="1" applyFill="1" applyBorder="1" applyAlignment="1">
      <alignment horizontal="center" vertical="center"/>
    </xf>
    <xf numFmtId="164" fontId="6" fillId="0" borderId="0" xfId="0" applyNumberFormat="1" applyFont="1" applyAlignment="1">
      <alignment vertical="center"/>
    </xf>
    <xf numFmtId="0" fontId="7" fillId="20" borderId="3" xfId="0" applyFont="1" applyFill="1" applyBorder="1" applyAlignment="1">
      <alignment horizontal="center" vertical="center" wrapText="1"/>
    </xf>
    <xf numFmtId="1" fontId="40" fillId="20" borderId="37" xfId="0" applyNumberFormat="1" applyFont="1" applyFill="1" applyBorder="1" applyAlignment="1">
      <alignment horizontal="center" vertical="center"/>
    </xf>
    <xf numFmtId="0" fontId="7" fillId="20" borderId="27" xfId="0" applyFont="1" applyFill="1" applyBorder="1" applyAlignment="1">
      <alignment horizontal="center" vertical="center" wrapText="1"/>
    </xf>
    <xf numFmtId="1" fontId="7" fillId="20" borderId="25" xfId="0" applyNumberFormat="1" applyFont="1" applyFill="1" applyBorder="1" applyAlignment="1">
      <alignment horizontal="center" vertical="center"/>
    </xf>
    <xf numFmtId="1" fontId="13" fillId="20" borderId="25" xfId="0" applyNumberFormat="1" applyFont="1" applyFill="1" applyBorder="1" applyAlignment="1">
      <alignment horizontal="center" vertical="center"/>
    </xf>
    <xf numFmtId="0" fontId="42" fillId="21" borderId="85" xfId="0" applyFont="1" applyFill="1" applyBorder="1" applyAlignment="1">
      <alignment horizontal="center" vertical="center"/>
    </xf>
    <xf numFmtId="1" fontId="7" fillId="24" borderId="19" xfId="0" applyNumberFormat="1" applyFont="1" applyFill="1" applyBorder="1" applyAlignment="1">
      <alignment horizontal="center" vertical="center"/>
    </xf>
    <xf numFmtId="1" fontId="40" fillId="24" borderId="86" xfId="0" applyNumberFormat="1" applyFont="1" applyFill="1" applyBorder="1" applyAlignment="1">
      <alignment horizontal="center" vertical="center"/>
    </xf>
    <xf numFmtId="0" fontId="7" fillId="24" borderId="88" xfId="0" applyFont="1" applyFill="1" applyBorder="1" applyAlignment="1">
      <alignment horizontal="center" vertical="center" wrapText="1"/>
    </xf>
    <xf numFmtId="1" fontId="7" fillId="24" borderId="41" xfId="0" applyNumberFormat="1" applyFont="1" applyFill="1" applyBorder="1" applyAlignment="1">
      <alignment horizontal="center" vertical="center"/>
    </xf>
    <xf numFmtId="1" fontId="13" fillId="24" borderId="41" xfId="0" applyNumberFormat="1" applyFont="1" applyFill="1" applyBorder="1" applyAlignment="1">
      <alignment horizontal="center" vertical="center"/>
    </xf>
    <xf numFmtId="1" fontId="40" fillId="24" borderId="87" xfId="0" applyNumberFormat="1" applyFont="1" applyFill="1" applyBorder="1" applyAlignment="1">
      <alignment horizontal="center" vertical="center"/>
    </xf>
    <xf numFmtId="1" fontId="42" fillId="25" borderId="41" xfId="0" applyNumberFormat="1" applyFont="1" applyFill="1" applyBorder="1" applyAlignment="1">
      <alignment horizontal="center" vertical="center"/>
    </xf>
    <xf numFmtId="0" fontId="42" fillId="25" borderId="41" xfId="0" applyFont="1" applyFill="1" applyBorder="1" applyAlignment="1">
      <alignment horizontal="center" vertical="center"/>
    </xf>
    <xf numFmtId="0" fontId="10" fillId="15" borderId="38" xfId="0" applyFont="1" applyFill="1" applyBorder="1" applyAlignment="1">
      <alignment horizontal="center" vertical="center" wrapText="1"/>
    </xf>
    <xf numFmtId="0" fontId="36" fillId="0" borderId="81" xfId="0" applyFont="1" applyBorder="1" applyAlignment="1">
      <alignment horizontal="center" vertical="center"/>
    </xf>
    <xf numFmtId="0" fontId="36" fillId="0" borderId="83" xfId="0" applyFont="1" applyBorder="1" applyAlignment="1">
      <alignment horizontal="center" vertical="center"/>
    </xf>
    <xf numFmtId="0" fontId="38" fillId="0" borderId="84" xfId="0" applyFont="1" applyBorder="1" applyAlignment="1">
      <alignment horizontal="center" vertical="center"/>
    </xf>
    <xf numFmtId="0" fontId="37" fillId="0" borderId="16" xfId="0" applyFont="1" applyBorder="1" applyAlignment="1">
      <alignment horizontal="center" vertical="center"/>
    </xf>
    <xf numFmtId="0" fontId="16" fillId="0" borderId="81" xfId="0" applyFont="1" applyBorder="1" applyAlignment="1">
      <alignment horizontal="center" vertical="center"/>
    </xf>
    <xf numFmtId="1" fontId="39" fillId="0" borderId="83" xfId="0" applyNumberFormat="1" applyFont="1" applyBorder="1" applyAlignment="1">
      <alignment horizontal="center" vertical="center"/>
    </xf>
    <xf numFmtId="1" fontId="20" fillId="0" borderId="84" xfId="0" applyNumberFormat="1" applyFont="1" applyBorder="1" applyAlignment="1">
      <alignment horizontal="center" vertical="center"/>
    </xf>
    <xf numFmtId="0" fontId="20" fillId="0" borderId="84" xfId="0" applyFont="1" applyBorder="1" applyAlignment="1">
      <alignment horizontal="center" vertical="center"/>
    </xf>
    <xf numFmtId="0" fontId="7" fillId="16" borderId="124" xfId="0" applyFont="1" applyFill="1" applyBorder="1" applyAlignment="1">
      <alignment horizontal="center" vertical="center" wrapText="1"/>
    </xf>
    <xf numFmtId="0" fontId="40" fillId="16" borderId="125" xfId="0" applyFont="1" applyFill="1" applyBorder="1" applyAlignment="1">
      <alignment horizontal="center" vertical="center"/>
    </xf>
    <xf numFmtId="0" fontId="7" fillId="16" borderId="126" xfId="0" applyFont="1" applyFill="1" applyBorder="1" applyAlignment="1">
      <alignment horizontal="center" vertical="center" wrapText="1"/>
    </xf>
    <xf numFmtId="0" fontId="7" fillId="16" borderId="127" xfId="0" applyFont="1" applyFill="1" applyBorder="1" applyAlignment="1">
      <alignment horizontal="center" vertical="center"/>
    </xf>
    <xf numFmtId="1" fontId="13" fillId="16" borderId="128" xfId="0" applyNumberFormat="1" applyFont="1" applyFill="1" applyBorder="1" applyAlignment="1">
      <alignment horizontal="center" vertical="center"/>
    </xf>
    <xf numFmtId="1" fontId="7" fillId="16" borderId="129" xfId="0" applyNumberFormat="1" applyFont="1" applyFill="1" applyBorder="1" applyAlignment="1">
      <alignment horizontal="center" vertical="center"/>
    </xf>
    <xf numFmtId="0" fontId="7" fillId="16" borderId="129" xfId="0" applyFont="1" applyFill="1" applyBorder="1" applyAlignment="1">
      <alignment horizontal="center" vertical="center"/>
    </xf>
    <xf numFmtId="1" fontId="40" fillId="16" borderId="130" xfId="0" applyNumberFormat="1" applyFont="1" applyFill="1" applyBorder="1" applyAlignment="1">
      <alignment horizontal="center" vertical="center"/>
    </xf>
    <xf numFmtId="0" fontId="42" fillId="16" borderId="127" xfId="0" applyFont="1" applyFill="1" applyBorder="1" applyAlignment="1">
      <alignment horizontal="center" vertical="center" wrapText="1"/>
    </xf>
    <xf numFmtId="0" fontId="40" fillId="27" borderId="131" xfId="0" applyFont="1" applyFill="1" applyBorder="1" applyAlignment="1">
      <alignment horizontal="center" vertical="center"/>
    </xf>
    <xf numFmtId="0" fontId="7" fillId="27" borderId="116" xfId="0" applyFont="1" applyFill="1" applyBorder="1" applyAlignment="1">
      <alignment horizontal="center" vertical="center" wrapText="1"/>
    </xf>
    <xf numFmtId="0" fontId="7" fillId="27" borderId="40" xfId="0" applyFont="1" applyFill="1" applyBorder="1" applyAlignment="1">
      <alignment horizontal="center" vertical="center"/>
    </xf>
    <xf numFmtId="0" fontId="7" fillId="27" borderId="41" xfId="0" applyFont="1" applyFill="1" applyBorder="1" applyAlignment="1">
      <alignment horizontal="center" vertical="center"/>
    </xf>
    <xf numFmtId="0" fontId="7" fillId="27" borderId="42" xfId="0" applyFont="1" applyFill="1" applyBorder="1" applyAlignment="1">
      <alignment horizontal="center" vertical="center"/>
    </xf>
    <xf numFmtId="0" fontId="40" fillId="27" borderId="87" xfId="0" applyFont="1" applyFill="1" applyBorder="1" applyAlignment="1">
      <alignment horizontal="center" vertical="center"/>
    </xf>
    <xf numFmtId="0" fontId="7" fillId="27" borderId="123" xfId="0" applyFont="1" applyFill="1" applyBorder="1" applyAlignment="1">
      <alignment horizontal="center" vertical="center" wrapText="1"/>
    </xf>
    <xf numFmtId="1" fontId="13" fillId="27" borderId="41" xfId="0" applyNumberFormat="1" applyFont="1" applyFill="1" applyBorder="1" applyAlignment="1">
      <alignment horizontal="center" vertical="center"/>
    </xf>
    <xf numFmtId="1" fontId="13" fillId="27" borderId="42" xfId="0" applyNumberFormat="1" applyFont="1" applyFill="1" applyBorder="1" applyAlignment="1">
      <alignment horizontal="center" vertical="center"/>
    </xf>
    <xf numFmtId="1" fontId="40" fillId="27" borderId="87" xfId="0" applyNumberFormat="1" applyFont="1" applyFill="1" applyBorder="1" applyAlignment="1">
      <alignment horizontal="center" vertical="center"/>
    </xf>
    <xf numFmtId="0" fontId="16" fillId="9" borderId="55" xfId="0" applyFont="1" applyFill="1" applyBorder="1" applyAlignment="1">
      <alignment horizontal="left" vertical="center"/>
    </xf>
    <xf numFmtId="1" fontId="42" fillId="20" borderId="83" xfId="0" applyNumberFormat="1" applyFont="1" applyFill="1" applyBorder="1" applyAlignment="1">
      <alignment horizontal="center" vertical="center"/>
    </xf>
    <xf numFmtId="0" fontId="5" fillId="0" borderId="117" xfId="0" applyFont="1" applyBorder="1" applyAlignment="1">
      <alignment vertical="center" wrapText="1"/>
    </xf>
    <xf numFmtId="1" fontId="42" fillId="20" borderId="81" xfId="0" applyNumberFormat="1" applyFont="1" applyFill="1" applyBorder="1" applyAlignment="1">
      <alignment horizontal="center" vertical="center"/>
    </xf>
    <xf numFmtId="1" fontId="7" fillId="20" borderId="83" xfId="0" applyNumberFormat="1" applyFont="1" applyFill="1" applyBorder="1" applyAlignment="1">
      <alignment horizontal="center" vertical="center"/>
    </xf>
    <xf numFmtId="0" fontId="7" fillId="20" borderId="83" xfId="0" applyFont="1" applyFill="1" applyBorder="1" applyAlignment="1">
      <alignment horizontal="center" vertical="center"/>
    </xf>
    <xf numFmtId="1" fontId="28" fillId="20" borderId="16" xfId="0" applyNumberFormat="1" applyFont="1" applyFill="1" applyBorder="1" applyAlignment="1">
      <alignment horizontal="center" vertical="center"/>
    </xf>
    <xf numFmtId="1" fontId="40" fillId="20" borderId="16" xfId="0" applyNumberFormat="1" applyFont="1" applyFill="1" applyBorder="1" applyAlignment="1">
      <alignment horizontal="center" vertical="center"/>
    </xf>
    <xf numFmtId="1" fontId="7" fillId="21" borderId="84" xfId="0" applyNumberFormat="1" applyFont="1" applyFill="1" applyBorder="1" applyAlignment="1">
      <alignment horizontal="center" vertical="center"/>
    </xf>
    <xf numFmtId="1" fontId="7" fillId="21" borderId="83" xfId="0" applyNumberFormat="1" applyFont="1" applyFill="1" applyBorder="1" applyAlignment="1">
      <alignment horizontal="center" vertical="center"/>
    </xf>
    <xf numFmtId="0" fontId="7" fillId="21" borderId="84" xfId="0" applyFont="1" applyFill="1" applyBorder="1" applyAlignment="1">
      <alignment horizontal="center" vertical="center"/>
    </xf>
    <xf numFmtId="1" fontId="13" fillId="20" borderId="83" xfId="0" applyNumberFormat="1" applyFont="1" applyFill="1" applyBorder="1" applyAlignment="1">
      <alignment horizontal="center" vertical="center"/>
    </xf>
    <xf numFmtId="1" fontId="40" fillId="20" borderId="132" xfId="0" applyNumberFormat="1" applyFont="1" applyFill="1" applyBorder="1" applyAlignment="1">
      <alignment horizontal="center" vertical="center"/>
    </xf>
    <xf numFmtId="0" fontId="42" fillId="21" borderId="118" xfId="0" applyFont="1" applyFill="1" applyBorder="1" applyAlignment="1">
      <alignment horizontal="center" vertical="center"/>
    </xf>
    <xf numFmtId="0" fontId="29" fillId="0" borderId="78" xfId="0" applyFont="1" applyBorder="1" applyAlignment="1">
      <alignment horizontal="center" vertical="center" wrapText="1"/>
    </xf>
    <xf numFmtId="0" fontId="5" fillId="0" borderId="41" xfId="0" applyFont="1" applyBorder="1" applyAlignment="1">
      <alignment vertical="center" wrapText="1"/>
    </xf>
    <xf numFmtId="0" fontId="26" fillId="0" borderId="40" xfId="0" applyFont="1" applyBorder="1" applyAlignment="1">
      <alignment horizontal="left" vertical="center" wrapText="1"/>
    </xf>
    <xf numFmtId="0" fontId="4" fillId="0" borderId="41" xfId="0" applyFont="1" applyBorder="1" applyAlignment="1">
      <alignment horizontal="left" vertical="center"/>
    </xf>
    <xf numFmtId="0" fontId="7" fillId="0" borderId="40" xfId="0" applyFont="1" applyBorder="1" applyAlignment="1">
      <alignment horizontal="left" vertical="center" wrapText="1"/>
    </xf>
    <xf numFmtId="0" fontId="8" fillId="0" borderId="40" xfId="0" applyFont="1" applyBorder="1" applyAlignment="1">
      <alignment horizontal="left" vertical="center" wrapText="1"/>
    </xf>
    <xf numFmtId="0" fontId="8" fillId="0" borderId="41" xfId="0" applyFont="1" applyBorder="1" applyAlignment="1">
      <alignment vertical="center" wrapText="1"/>
    </xf>
    <xf numFmtId="0" fontId="8" fillId="0" borderId="62" xfId="0" applyFont="1" applyBorder="1" applyAlignment="1">
      <alignment vertical="center" wrapText="1"/>
    </xf>
    <xf numFmtId="0" fontId="4" fillId="0" borderId="88" xfId="0" applyFont="1" applyBorder="1" applyAlignment="1">
      <alignment vertical="center" wrapText="1"/>
    </xf>
    <xf numFmtId="0" fontId="5" fillId="0" borderId="62" xfId="0" applyFont="1" applyBorder="1"/>
    <xf numFmtId="0" fontId="26" fillId="0" borderId="142" xfId="0" applyFont="1" applyBorder="1" applyAlignment="1">
      <alignment vertical="center" wrapText="1"/>
    </xf>
    <xf numFmtId="0" fontId="26" fillId="0" borderId="41" xfId="0" applyFont="1" applyBorder="1" applyAlignment="1">
      <alignment vertical="center" wrapText="1"/>
    </xf>
    <xf numFmtId="0" fontId="5" fillId="0" borderId="42" xfId="0" applyFont="1" applyBorder="1" applyAlignment="1">
      <alignment vertical="center" wrapText="1"/>
    </xf>
    <xf numFmtId="0" fontId="4" fillId="0" borderId="143" xfId="0" applyFont="1" applyBorder="1" applyAlignment="1">
      <alignment vertical="center" wrapText="1"/>
    </xf>
    <xf numFmtId="0" fontId="4" fillId="0" borderId="89" xfId="0" applyFont="1" applyBorder="1" applyAlignment="1">
      <alignment vertical="center" wrapText="1"/>
    </xf>
    <xf numFmtId="0" fontId="8" fillId="0" borderId="42" xfId="0" applyFont="1" applyBorder="1" applyAlignment="1">
      <alignment vertical="center" wrapText="1"/>
    </xf>
    <xf numFmtId="0" fontId="5" fillId="0" borderId="40" xfId="0" applyFont="1" applyBorder="1" applyAlignment="1">
      <alignment vertical="center" wrapText="1"/>
    </xf>
    <xf numFmtId="10" fontId="5" fillId="0" borderId="41" xfId="0" applyNumberFormat="1" applyFont="1" applyBorder="1" applyAlignment="1">
      <alignment horizontal="left" vertical="center" wrapText="1"/>
    </xf>
    <xf numFmtId="0" fontId="4" fillId="0" borderId="41" xfId="0" applyFont="1" applyBorder="1" applyAlignment="1">
      <alignment vertical="center" wrapText="1"/>
    </xf>
    <xf numFmtId="0" fontId="4" fillId="0" borderId="42" xfId="0" applyFont="1" applyBorder="1" applyAlignment="1">
      <alignment vertical="center" wrapText="1"/>
    </xf>
    <xf numFmtId="0" fontId="26" fillId="0" borderId="42" xfId="0" applyFont="1" applyBorder="1" applyAlignment="1">
      <alignment vertical="center" wrapText="1"/>
    </xf>
    <xf numFmtId="0" fontId="4" fillId="0" borderId="62" xfId="0" applyFont="1" applyBorder="1" applyAlignment="1">
      <alignment vertical="center" wrapText="1"/>
    </xf>
    <xf numFmtId="0" fontId="36" fillId="0" borderId="40" xfId="0" applyFont="1" applyBorder="1" applyAlignment="1">
      <alignment horizontal="center" vertical="center"/>
    </xf>
    <xf numFmtId="0" fontId="36" fillId="0" borderId="41" xfId="0" applyFont="1" applyBorder="1" applyAlignment="1">
      <alignment horizontal="center" vertical="center"/>
    </xf>
    <xf numFmtId="0" fontId="36" fillId="0" borderId="42" xfId="0" applyFont="1" applyBorder="1" applyAlignment="1">
      <alignment horizontal="center" vertical="center"/>
    </xf>
    <xf numFmtId="0" fontId="10" fillId="13" borderId="132" xfId="0" applyFont="1" applyFill="1" applyBorder="1" applyAlignment="1">
      <alignment horizontal="center" vertical="center" wrapText="1"/>
    </xf>
    <xf numFmtId="0" fontId="36" fillId="0" borderId="119" xfId="0" applyFont="1" applyBorder="1" applyAlignment="1">
      <alignment horizontal="center" vertical="center"/>
    </xf>
    <xf numFmtId="0" fontId="36" fillId="0" borderId="118" xfId="0" applyFont="1" applyBorder="1" applyAlignment="1">
      <alignment horizontal="center" vertical="center"/>
    </xf>
    <xf numFmtId="0" fontId="36" fillId="0" borderId="137" xfId="0" applyFont="1" applyBorder="1" applyAlignment="1">
      <alignment horizontal="center" vertical="center"/>
    </xf>
    <xf numFmtId="1" fontId="9" fillId="0" borderId="132" xfId="0" applyNumberFormat="1" applyFont="1" applyBorder="1" applyAlignment="1">
      <alignment horizontal="center" vertical="center"/>
    </xf>
    <xf numFmtId="0" fontId="10" fillId="15" borderId="116" xfId="0" applyFont="1" applyFill="1" applyBorder="1" applyAlignment="1">
      <alignment horizontal="center" vertical="center" wrapText="1"/>
    </xf>
    <xf numFmtId="1" fontId="10" fillId="9" borderId="146" xfId="0" applyNumberFormat="1" applyFont="1" applyFill="1" applyBorder="1" applyAlignment="1">
      <alignment horizontal="left" vertical="center"/>
    </xf>
    <xf numFmtId="0" fontId="10" fillId="10" borderId="124" xfId="0" applyFont="1" applyFill="1" applyBorder="1" applyAlignment="1">
      <alignment horizontal="left" vertical="center" wrapText="1"/>
    </xf>
    <xf numFmtId="0" fontId="4" fillId="0" borderId="86" xfId="0" applyFont="1" applyBorder="1" applyAlignment="1">
      <alignment vertical="center" wrapText="1"/>
    </xf>
    <xf numFmtId="0" fontId="50" fillId="4" borderId="123" xfId="0" applyFont="1" applyFill="1" applyBorder="1" applyAlignment="1">
      <alignment horizontal="center" vertical="center" wrapText="1"/>
    </xf>
    <xf numFmtId="0" fontId="3" fillId="0" borderId="15" xfId="1"/>
    <xf numFmtId="164" fontId="52" fillId="0" borderId="134" xfId="1" applyNumberFormat="1" applyFont="1" applyBorder="1" applyAlignment="1">
      <alignment vertical="center"/>
    </xf>
    <xf numFmtId="0" fontId="28" fillId="11" borderId="150" xfId="1" applyFont="1" applyFill="1" applyBorder="1" applyAlignment="1">
      <alignment horizontal="center" vertical="center" wrapText="1"/>
    </xf>
    <xf numFmtId="164" fontId="52" fillId="0" borderId="152" xfId="1" applyNumberFormat="1" applyFont="1" applyBorder="1" applyAlignment="1">
      <alignment vertical="center"/>
    </xf>
    <xf numFmtId="164" fontId="53" fillId="0" borderId="58" xfId="1" applyNumberFormat="1" applyFont="1" applyBorder="1" applyAlignment="1">
      <alignment vertical="center"/>
    </xf>
    <xf numFmtId="0" fontId="16" fillId="9" borderId="91" xfId="0" applyFont="1" applyFill="1" applyBorder="1" applyAlignment="1">
      <alignment horizontal="left" vertical="center"/>
    </xf>
    <xf numFmtId="164" fontId="54" fillId="0" borderId="135" xfId="1" applyNumberFormat="1" applyFont="1" applyBorder="1" applyAlignment="1">
      <alignment vertical="center"/>
    </xf>
    <xf numFmtId="0" fontId="5" fillId="14" borderId="1" xfId="0" applyFont="1" applyFill="1" applyBorder="1" applyAlignment="1">
      <alignment vertical="center" wrapText="1"/>
    </xf>
    <xf numFmtId="0" fontId="10" fillId="29" borderId="2" xfId="0" applyFont="1" applyFill="1" applyBorder="1" applyAlignment="1">
      <alignment horizontal="left" vertical="center"/>
    </xf>
    <xf numFmtId="0" fontId="10" fillId="29" borderId="4" xfId="0" applyFont="1" applyFill="1" applyBorder="1" applyAlignment="1">
      <alignment horizontal="left" vertical="center"/>
    </xf>
    <xf numFmtId="0" fontId="15" fillId="30" borderId="4" xfId="0" applyFont="1" applyFill="1" applyBorder="1" applyAlignment="1">
      <alignment horizontal="left" vertical="center"/>
    </xf>
    <xf numFmtId="0" fontId="42" fillId="24" borderId="18" xfId="0" applyFont="1" applyFill="1" applyBorder="1" applyAlignment="1">
      <alignment horizontal="center" vertical="center"/>
    </xf>
    <xf numFmtId="0" fontId="42" fillId="16" borderId="18" xfId="0" applyFont="1" applyFill="1" applyBorder="1" applyAlignment="1">
      <alignment horizontal="center" vertical="center"/>
    </xf>
    <xf numFmtId="0" fontId="26" fillId="0" borderId="134" xfId="0" applyFont="1" applyBorder="1" applyAlignment="1">
      <alignment vertical="center" wrapText="1"/>
    </xf>
    <xf numFmtId="0" fontId="26" fillId="0" borderId="117" xfId="0" applyFont="1" applyBorder="1" applyAlignment="1">
      <alignment vertical="center" wrapText="1"/>
    </xf>
    <xf numFmtId="0" fontId="26" fillId="0" borderId="135" xfId="0" applyFont="1" applyBorder="1" applyAlignment="1">
      <alignment vertical="center" wrapText="1"/>
    </xf>
    <xf numFmtId="0" fontId="42" fillId="4" borderId="36" xfId="0" applyFont="1" applyFill="1" applyBorder="1" applyAlignment="1">
      <alignment horizontal="center" vertical="center" wrapText="1"/>
    </xf>
    <xf numFmtId="0" fontId="26" fillId="9" borderId="41" xfId="0" applyFont="1" applyFill="1" applyBorder="1" applyAlignment="1">
      <alignment vertical="center" wrapText="1"/>
    </xf>
    <xf numFmtId="0" fontId="55" fillId="9" borderId="114" xfId="0" applyFont="1" applyFill="1" applyBorder="1" applyAlignment="1">
      <alignment horizontal="left" vertical="center"/>
    </xf>
    <xf numFmtId="0" fontId="55" fillId="9" borderId="4" xfId="0" applyFont="1" applyFill="1" applyBorder="1" applyAlignment="1">
      <alignment horizontal="left" vertical="center"/>
    </xf>
    <xf numFmtId="0" fontId="55" fillId="9" borderId="2" xfId="0" applyFont="1" applyFill="1" applyBorder="1" applyAlignment="1">
      <alignment horizontal="left" vertical="center"/>
    </xf>
    <xf numFmtId="0" fontId="56" fillId="7" borderId="4" xfId="0" applyFont="1" applyFill="1" applyBorder="1" applyAlignment="1">
      <alignment horizontal="left" vertical="center"/>
    </xf>
    <xf numFmtId="0" fontId="56" fillId="0" borderId="144" xfId="0" applyFont="1" applyBorder="1" applyAlignment="1">
      <alignment horizontal="center" vertical="center"/>
    </xf>
    <xf numFmtId="0" fontId="56" fillId="0" borderId="41" xfId="0" applyFont="1" applyBorder="1" applyAlignment="1">
      <alignment horizontal="center" vertical="center"/>
    </xf>
    <xf numFmtId="0" fontId="26" fillId="0" borderId="62" xfId="0" applyFont="1" applyBorder="1" applyAlignment="1">
      <alignment vertical="center" wrapText="1"/>
    </xf>
    <xf numFmtId="0" fontId="26" fillId="0" borderId="40" xfId="0" applyFont="1" applyBorder="1" applyAlignment="1">
      <alignment vertical="center" wrapText="1"/>
    </xf>
    <xf numFmtId="0" fontId="55" fillId="9" borderId="99" xfId="0" applyFont="1" applyFill="1" applyBorder="1" applyAlignment="1">
      <alignment horizontal="left" vertical="center"/>
    </xf>
    <xf numFmtId="0" fontId="55" fillId="9" borderId="9" xfId="0" applyFont="1" applyFill="1" applyBorder="1" applyAlignment="1">
      <alignment horizontal="left" vertical="center"/>
    </xf>
    <xf numFmtId="0" fontId="57" fillId="9" borderId="6" xfId="0" applyFont="1" applyFill="1" applyBorder="1" applyAlignment="1">
      <alignment horizontal="left" vertical="center"/>
    </xf>
    <xf numFmtId="0" fontId="42" fillId="16" borderId="77" xfId="0" applyFont="1" applyFill="1" applyBorder="1" applyAlignment="1">
      <alignment horizontal="center" vertical="center" wrapText="1"/>
    </xf>
    <xf numFmtId="0" fontId="42" fillId="24" borderId="41" xfId="0" applyFont="1" applyFill="1" applyBorder="1" applyAlignment="1">
      <alignment horizontal="center" vertical="center"/>
    </xf>
    <xf numFmtId="0" fontId="42" fillId="20" borderId="85" xfId="0" applyFont="1" applyFill="1" applyBorder="1" applyAlignment="1">
      <alignment horizontal="center" vertical="center"/>
    </xf>
    <xf numFmtId="0" fontId="42" fillId="20" borderId="118" xfId="0" applyFont="1" applyFill="1" applyBorder="1" applyAlignment="1">
      <alignment horizontal="center" vertical="center"/>
    </xf>
    <xf numFmtId="0" fontId="55" fillId="9" borderId="92" xfId="0" applyFont="1" applyFill="1" applyBorder="1" applyAlignment="1">
      <alignment horizontal="left" vertical="center"/>
    </xf>
    <xf numFmtId="0" fontId="55" fillId="9" borderId="50" xfId="0" applyFont="1" applyFill="1" applyBorder="1" applyAlignment="1">
      <alignment horizontal="left" vertical="center"/>
    </xf>
    <xf numFmtId="0" fontId="57" fillId="9" borderId="50" xfId="0" applyFont="1" applyFill="1" applyBorder="1" applyAlignment="1">
      <alignment horizontal="left" vertical="center"/>
    </xf>
    <xf numFmtId="0" fontId="16" fillId="0" borderId="55" xfId="0" applyFont="1" applyBorder="1" applyAlignment="1">
      <alignment horizontal="left" vertical="center"/>
    </xf>
    <xf numFmtId="0" fontId="36" fillId="14" borderId="138" xfId="0" applyFont="1" applyFill="1" applyBorder="1" applyAlignment="1">
      <alignment horizontal="center" vertical="center"/>
    </xf>
    <xf numFmtId="0" fontId="36" fillId="14" borderId="117" xfId="0" applyFont="1" applyFill="1" applyBorder="1" applyAlignment="1">
      <alignment horizontal="center" vertical="center"/>
    </xf>
    <xf numFmtId="0" fontId="58" fillId="27" borderId="117" xfId="0" applyFont="1" applyFill="1" applyBorder="1" applyAlignment="1">
      <alignment horizontal="center" vertical="center"/>
    </xf>
    <xf numFmtId="0" fontId="58" fillId="16" borderId="56" xfId="0" applyFont="1" applyFill="1" applyBorder="1" applyAlignment="1">
      <alignment horizontal="center" vertical="center"/>
    </xf>
    <xf numFmtId="0" fontId="42" fillId="24" borderId="117" xfId="0" applyFont="1" applyFill="1" applyBorder="1" applyAlignment="1">
      <alignment horizontal="center" vertical="center"/>
    </xf>
    <xf numFmtId="0" fontId="42" fillId="20" borderId="121" xfId="0" applyFont="1" applyFill="1" applyBorder="1" applyAlignment="1">
      <alignment horizontal="center" vertical="center"/>
    </xf>
    <xf numFmtId="0" fontId="42" fillId="20" borderId="138" xfId="0" applyFont="1" applyFill="1" applyBorder="1" applyAlignment="1">
      <alignment horizontal="center" vertical="center"/>
    </xf>
    <xf numFmtId="0" fontId="42" fillId="16" borderId="128" xfId="0" applyFont="1" applyFill="1" applyBorder="1" applyAlignment="1">
      <alignment horizontal="center" vertical="center" wrapText="1"/>
    </xf>
    <xf numFmtId="0" fontId="57" fillId="9" borderId="23" xfId="0" applyFont="1" applyFill="1" applyBorder="1" applyAlignment="1">
      <alignment horizontal="left" vertical="center"/>
    </xf>
    <xf numFmtId="0" fontId="55" fillId="9" borderId="115" xfId="0" applyFont="1" applyFill="1" applyBorder="1" applyAlignment="1">
      <alignment horizontal="left" vertical="center"/>
    </xf>
    <xf numFmtId="0" fontId="55" fillId="9" borderId="10" xfId="0" applyFont="1" applyFill="1" applyBorder="1" applyAlignment="1">
      <alignment horizontal="left" vertical="center"/>
    </xf>
    <xf numFmtId="0" fontId="57" fillId="9" borderId="5" xfId="0" applyFont="1" applyFill="1" applyBorder="1" applyAlignment="1">
      <alignment horizontal="left" vertical="center"/>
    </xf>
    <xf numFmtId="0" fontId="58" fillId="27" borderId="42" xfId="0" applyFont="1" applyFill="1" applyBorder="1" applyAlignment="1">
      <alignment horizontal="center" vertical="center"/>
    </xf>
    <xf numFmtId="0" fontId="58" fillId="16" borderId="129" xfId="0" applyFont="1" applyFill="1" applyBorder="1" applyAlignment="1">
      <alignment horizontal="center" vertical="center"/>
    </xf>
    <xf numFmtId="0" fontId="42" fillId="24" borderId="42" xfId="0" applyFont="1" applyFill="1" applyBorder="1" applyAlignment="1">
      <alignment horizontal="center" vertical="center"/>
    </xf>
    <xf numFmtId="0" fontId="42" fillId="20" borderId="120" xfId="0" applyFont="1" applyFill="1" applyBorder="1" applyAlignment="1">
      <alignment horizontal="center" vertical="center"/>
    </xf>
    <xf numFmtId="0" fontId="42" fillId="20" borderId="137" xfId="0" applyFont="1" applyFill="1" applyBorder="1" applyAlignment="1">
      <alignment horizontal="center" vertical="center"/>
    </xf>
    <xf numFmtId="0" fontId="36" fillId="0" borderId="138" xfId="0" applyFont="1" applyBorder="1" applyAlignment="1">
      <alignment horizontal="center" vertical="center"/>
    </xf>
    <xf numFmtId="0" fontId="36" fillId="0" borderId="117" xfId="0" applyFont="1" applyBorder="1" applyAlignment="1">
      <alignment horizontal="center" vertical="center"/>
    </xf>
    <xf numFmtId="0" fontId="56" fillId="0" borderId="65" xfId="0" applyFont="1" applyBorder="1" applyAlignment="1">
      <alignment vertical="center" wrapText="1"/>
    </xf>
    <xf numFmtId="0" fontId="55" fillId="9" borderId="113" xfId="0" applyFont="1" applyFill="1" applyBorder="1" applyAlignment="1">
      <alignment horizontal="left" vertical="center"/>
    </xf>
    <xf numFmtId="0" fontId="55" fillId="9" borderId="33" xfId="0" applyFont="1" applyFill="1" applyBorder="1" applyAlignment="1">
      <alignment horizontal="left" vertical="center"/>
    </xf>
    <xf numFmtId="0" fontId="16" fillId="7" borderId="33" xfId="0" applyFont="1" applyFill="1" applyBorder="1" applyAlignment="1">
      <alignment horizontal="left" vertical="center"/>
    </xf>
    <xf numFmtId="0" fontId="36" fillId="0" borderId="145" xfId="0" applyFont="1" applyBorder="1" applyAlignment="1">
      <alignment horizontal="center" vertical="center"/>
    </xf>
    <xf numFmtId="0" fontId="36" fillId="0" borderId="65" xfId="0" applyFont="1" applyBorder="1" applyAlignment="1">
      <alignment horizontal="center" vertical="center"/>
    </xf>
    <xf numFmtId="0" fontId="42" fillId="27" borderId="65" xfId="0" applyFont="1" applyFill="1" applyBorder="1" applyAlignment="1">
      <alignment horizontal="center" vertical="center"/>
    </xf>
    <xf numFmtId="0" fontId="42" fillId="16" borderId="58" xfId="0" applyFont="1" applyFill="1" applyBorder="1" applyAlignment="1">
      <alignment horizontal="center" vertical="center"/>
    </xf>
    <xf numFmtId="0" fontId="42" fillId="24" borderId="65" xfId="0" applyFont="1" applyFill="1" applyBorder="1" applyAlignment="1">
      <alignment horizontal="center" vertical="center"/>
    </xf>
    <xf numFmtId="0" fontId="42" fillId="20" borderId="122" xfId="0" applyFont="1" applyFill="1" applyBorder="1" applyAlignment="1">
      <alignment horizontal="center" vertical="center"/>
    </xf>
    <xf numFmtId="0" fontId="42" fillId="3" borderId="75" xfId="0" applyFont="1" applyFill="1" applyBorder="1" applyAlignment="1">
      <alignment vertical="center" wrapText="1"/>
    </xf>
    <xf numFmtId="164" fontId="55" fillId="10" borderId="67" xfId="0" applyNumberFormat="1" applyFont="1" applyFill="1" applyBorder="1" applyAlignment="1">
      <alignment horizontal="left" vertical="center"/>
    </xf>
    <xf numFmtId="164" fontId="55" fillId="10" borderId="68" xfId="0" applyNumberFormat="1" applyFont="1" applyFill="1" applyBorder="1" applyAlignment="1">
      <alignment horizontal="left" vertical="center"/>
    </xf>
    <xf numFmtId="164" fontId="55" fillId="10" borderId="69" xfId="0" applyNumberFormat="1" applyFont="1" applyFill="1" applyBorder="1" applyAlignment="1">
      <alignment horizontal="left" vertical="center"/>
    </xf>
    <xf numFmtId="164" fontId="56" fillId="8" borderId="68" xfId="0" applyNumberFormat="1" applyFont="1" applyFill="1" applyBorder="1" applyAlignment="1">
      <alignment horizontal="left" vertical="center"/>
    </xf>
    <xf numFmtId="164" fontId="56" fillId="0" borderId="76" xfId="0" applyNumberFormat="1" applyFont="1" applyBorder="1" applyAlignment="1">
      <alignment horizontal="center" vertical="center"/>
    </xf>
    <xf numFmtId="164" fontId="59" fillId="27" borderId="34" xfId="0" applyNumberFormat="1" applyFont="1" applyFill="1" applyBorder="1" applyAlignment="1">
      <alignment horizontal="center" vertical="center"/>
    </xf>
    <xf numFmtId="164" fontId="59" fillId="16" borderId="76" xfId="0" applyNumberFormat="1" applyFont="1" applyFill="1" applyBorder="1" applyAlignment="1">
      <alignment horizontal="center" vertical="center"/>
    </xf>
    <xf numFmtId="164" fontId="59" fillId="24" borderId="34" xfId="0" applyNumberFormat="1" applyFont="1" applyFill="1" applyBorder="1" applyAlignment="1">
      <alignment horizontal="center" vertical="center"/>
    </xf>
    <xf numFmtId="0" fontId="60" fillId="4" borderId="100" xfId="0" applyFont="1" applyFill="1" applyBorder="1" applyAlignment="1">
      <alignment horizontal="center" vertical="center" wrapText="1"/>
    </xf>
    <xf numFmtId="0" fontId="55" fillId="10" borderId="100" xfId="0" applyFont="1" applyFill="1" applyBorder="1" applyAlignment="1">
      <alignment horizontal="left" vertical="center" wrapText="1"/>
    </xf>
    <xf numFmtId="0" fontId="16" fillId="2" borderId="100" xfId="0" applyFont="1" applyFill="1" applyBorder="1" applyAlignment="1">
      <alignment horizontal="left" vertical="center" wrapText="1"/>
    </xf>
    <xf numFmtId="0" fontId="55" fillId="13" borderId="100" xfId="0" applyFont="1" applyFill="1" applyBorder="1" applyAlignment="1">
      <alignment horizontal="center" vertical="center" wrapText="1"/>
    </xf>
    <xf numFmtId="0" fontId="55" fillId="15" borderId="132" xfId="0" applyFont="1" applyFill="1" applyBorder="1" applyAlignment="1">
      <alignment horizontal="center" vertical="center" wrapText="1"/>
    </xf>
    <xf numFmtId="0" fontId="42" fillId="27" borderId="78" xfId="0" applyFont="1" applyFill="1" applyBorder="1" applyAlignment="1">
      <alignment horizontal="center" vertical="center" wrapText="1"/>
    </xf>
    <xf numFmtId="0" fontId="42" fillId="16" borderId="161" xfId="0" applyFont="1" applyFill="1" applyBorder="1" applyAlignment="1">
      <alignment horizontal="center" vertical="center" wrapText="1"/>
    </xf>
    <xf numFmtId="0" fontId="42" fillId="24" borderId="78" xfId="0" applyFont="1" applyFill="1" applyBorder="1" applyAlignment="1">
      <alignment horizontal="center" vertical="center" wrapText="1"/>
    </xf>
    <xf numFmtId="0" fontId="42" fillId="20" borderId="162" xfId="0" applyFont="1" applyFill="1" applyBorder="1" applyAlignment="1">
      <alignment horizontal="center" vertical="center" wrapText="1"/>
    </xf>
    <xf numFmtId="0" fontId="42" fillId="0" borderId="62" xfId="0" applyFont="1" applyBorder="1" applyAlignment="1">
      <alignment vertical="center" wrapText="1"/>
    </xf>
    <xf numFmtId="0" fontId="26" fillId="9" borderId="103" xfId="0" applyFont="1" applyFill="1" applyBorder="1" applyAlignment="1">
      <alignment vertical="center" wrapText="1"/>
    </xf>
    <xf numFmtId="0" fontId="55" fillId="9" borderId="159" xfId="0" applyFont="1" applyFill="1" applyBorder="1" applyAlignment="1">
      <alignment horizontal="left" vertical="center"/>
    </xf>
    <xf numFmtId="0" fontId="55" fillId="9" borderId="102" xfId="0" applyFont="1" applyFill="1" applyBorder="1" applyAlignment="1">
      <alignment horizontal="left" vertical="center"/>
    </xf>
    <xf numFmtId="0" fontId="55" fillId="9" borderId="101" xfId="0" applyFont="1" applyFill="1" applyBorder="1" applyAlignment="1">
      <alignment horizontal="left" vertical="center"/>
    </xf>
    <xf numFmtId="0" fontId="56" fillId="7" borderId="102" xfId="0" applyFont="1" applyFill="1" applyBorder="1" applyAlignment="1">
      <alignment horizontal="left" vertical="center"/>
    </xf>
    <xf numFmtId="0" fontId="56" fillId="0" borderId="103" xfId="0" applyFont="1" applyBorder="1" applyAlignment="1">
      <alignment horizontal="center" vertical="center"/>
    </xf>
    <xf numFmtId="0" fontId="56" fillId="0" borderId="133" xfId="0" applyFont="1" applyBorder="1" applyAlignment="1">
      <alignment horizontal="center" vertical="center"/>
    </xf>
    <xf numFmtId="0" fontId="42" fillId="27" borderId="103" xfId="0" applyFont="1" applyFill="1" applyBorder="1" applyAlignment="1">
      <alignment horizontal="center" vertical="center"/>
    </xf>
    <xf numFmtId="0" fontId="42" fillId="16" borderId="133" xfId="0" applyFont="1" applyFill="1" applyBorder="1" applyAlignment="1">
      <alignment horizontal="center" vertical="center"/>
    </xf>
    <xf numFmtId="1" fontId="42" fillId="24" borderId="103" xfId="0" applyNumberFormat="1" applyFont="1" applyFill="1" applyBorder="1" applyAlignment="1">
      <alignment horizontal="center" vertical="center"/>
    </xf>
    <xf numFmtId="1" fontId="42" fillId="20" borderId="133" xfId="0" applyNumberFormat="1" applyFont="1" applyFill="1" applyBorder="1" applyAlignment="1">
      <alignment horizontal="center" vertical="center"/>
    </xf>
    <xf numFmtId="1" fontId="42" fillId="20" borderId="103" xfId="0" applyNumberFormat="1" applyFont="1" applyFill="1" applyBorder="1" applyAlignment="1">
      <alignment horizontal="center" vertical="center"/>
    </xf>
    <xf numFmtId="0" fontId="26" fillId="0" borderId="78" xfId="0" applyFont="1" applyBorder="1" applyAlignment="1">
      <alignment vertical="center" wrapText="1"/>
    </xf>
    <xf numFmtId="0" fontId="36" fillId="0" borderId="122" xfId="0" applyFont="1" applyBorder="1" applyAlignment="1">
      <alignment horizontal="center" vertical="center"/>
    </xf>
    <xf numFmtId="0" fontId="42" fillId="16" borderId="15" xfId="0" applyFont="1" applyFill="1" applyBorder="1" applyAlignment="1">
      <alignment horizontal="center" vertical="center" wrapText="1"/>
    </xf>
    <xf numFmtId="1" fontId="42" fillId="20" borderId="41" xfId="0" applyNumberFormat="1" applyFont="1" applyFill="1" applyBorder="1" applyAlignment="1">
      <alignment horizontal="center" vertical="center"/>
    </xf>
    <xf numFmtId="0" fontId="42" fillId="16" borderId="122" xfId="0" applyFont="1" applyFill="1" applyBorder="1" applyAlignment="1">
      <alignment horizontal="center" vertical="center" wrapText="1"/>
    </xf>
    <xf numFmtId="0" fontId="36" fillId="0" borderId="15" xfId="0" applyFont="1" applyBorder="1" applyAlignment="1">
      <alignment horizontal="center" vertical="center"/>
    </xf>
    <xf numFmtId="0" fontId="36" fillId="0" borderId="121" xfId="0" applyFont="1" applyBorder="1" applyAlignment="1">
      <alignment horizontal="center" vertical="center"/>
    </xf>
    <xf numFmtId="0" fontId="42" fillId="27" borderId="117" xfId="0" applyFont="1" applyFill="1" applyBorder="1" applyAlignment="1">
      <alignment horizontal="center" vertical="center"/>
    </xf>
    <xf numFmtId="0" fontId="42" fillId="16" borderId="121" xfId="0" applyFont="1" applyFill="1" applyBorder="1" applyAlignment="1">
      <alignment horizontal="center" vertical="center" wrapText="1"/>
    </xf>
    <xf numFmtId="0" fontId="42" fillId="20" borderId="117" xfId="0" applyFont="1" applyFill="1" applyBorder="1" applyAlignment="1">
      <alignment horizontal="center" vertical="center"/>
    </xf>
    <xf numFmtId="1" fontId="42" fillId="24" borderId="117" xfId="0" applyNumberFormat="1" applyFont="1" applyFill="1" applyBorder="1" applyAlignment="1">
      <alignment horizontal="center" vertical="center"/>
    </xf>
    <xf numFmtId="0" fontId="26" fillId="0" borderId="65" xfId="0" applyFont="1" applyBorder="1" applyAlignment="1">
      <alignment vertical="center" wrapText="1"/>
    </xf>
    <xf numFmtId="0" fontId="55" fillId="9" borderId="160" xfId="0" applyFont="1" applyFill="1" applyBorder="1" applyAlignment="1">
      <alignment horizontal="left" vertical="center"/>
    </xf>
    <xf numFmtId="0" fontId="55" fillId="9" borderId="158" xfId="0" applyFont="1" applyFill="1" applyBorder="1" applyAlignment="1">
      <alignment horizontal="left" vertical="center"/>
    </xf>
    <xf numFmtId="0" fontId="57" fillId="9" borderId="158" xfId="0" applyFont="1" applyFill="1" applyBorder="1" applyAlignment="1">
      <alignment horizontal="left" vertical="center"/>
    </xf>
    <xf numFmtId="1" fontId="42" fillId="24" borderId="65" xfId="0" applyNumberFormat="1" applyFont="1" applyFill="1" applyBorder="1" applyAlignment="1">
      <alignment horizontal="center" vertical="center"/>
    </xf>
    <xf numFmtId="0" fontId="42" fillId="20" borderId="65" xfId="0" applyFont="1" applyFill="1" applyBorder="1" applyAlignment="1">
      <alignment horizontal="center" vertical="center"/>
    </xf>
    <xf numFmtId="0" fontId="42" fillId="3" borderId="104" xfId="0" applyFont="1" applyFill="1" applyBorder="1" applyAlignment="1">
      <alignment vertical="center" wrapText="1"/>
    </xf>
    <xf numFmtId="164" fontId="55" fillId="10" borderId="105" xfId="0" applyNumberFormat="1" applyFont="1" applyFill="1" applyBorder="1" applyAlignment="1">
      <alignment horizontal="left" vertical="center"/>
    </xf>
    <xf numFmtId="164" fontId="55" fillId="10" borderId="106" xfId="0" applyNumberFormat="1" applyFont="1" applyFill="1" applyBorder="1" applyAlignment="1">
      <alignment horizontal="left" vertical="center"/>
    </xf>
    <xf numFmtId="164" fontId="55" fillId="10" borderId="107" xfId="0" applyNumberFormat="1" applyFont="1" applyFill="1" applyBorder="1" applyAlignment="1">
      <alignment horizontal="left" vertical="center"/>
    </xf>
    <xf numFmtId="164" fontId="56" fillId="8" borderId="106" xfId="0" applyNumberFormat="1" applyFont="1" applyFill="1" applyBorder="1" applyAlignment="1">
      <alignment horizontal="left" vertical="center"/>
    </xf>
    <xf numFmtId="164" fontId="56" fillId="0" borderId="63" xfId="0" applyNumberFormat="1" applyFont="1" applyBorder="1" applyAlignment="1">
      <alignment horizontal="center" vertical="center"/>
    </xf>
    <xf numFmtId="164" fontId="56" fillId="0" borderId="64" xfId="0" applyNumberFormat="1" applyFont="1" applyBorder="1" applyAlignment="1">
      <alignment horizontal="center" vertical="center"/>
    </xf>
    <xf numFmtId="164" fontId="59" fillId="27" borderId="63" xfId="0" applyNumberFormat="1" applyFont="1" applyFill="1" applyBorder="1" applyAlignment="1">
      <alignment horizontal="center" vertical="center"/>
    </xf>
    <xf numFmtId="164" fontId="59" fillId="16" borderId="70" xfId="0" applyNumberFormat="1" applyFont="1" applyFill="1" applyBorder="1" applyAlignment="1">
      <alignment horizontal="center" vertical="center"/>
    </xf>
    <xf numFmtId="164" fontId="59" fillId="24" borderId="108" xfId="0" applyNumberFormat="1" applyFont="1" applyFill="1" applyBorder="1" applyAlignment="1">
      <alignment horizontal="center" vertical="center"/>
    </xf>
    <xf numFmtId="164" fontId="59" fillId="20" borderId="108" xfId="0" applyNumberFormat="1" applyFont="1" applyFill="1" applyBorder="1" applyAlignment="1">
      <alignment horizontal="center" vertical="center"/>
    </xf>
    <xf numFmtId="164" fontId="59" fillId="20" borderId="140" xfId="0" applyNumberFormat="1" applyFont="1" applyFill="1" applyBorder="1" applyAlignment="1">
      <alignment horizontal="center" vertical="center"/>
    </xf>
    <xf numFmtId="0" fontId="42" fillId="0" borderId="63" xfId="0" applyFont="1" applyBorder="1" applyAlignment="1">
      <alignment vertical="center" wrapText="1"/>
    </xf>
    <xf numFmtId="0" fontId="61" fillId="0" borderId="109" xfId="0" applyFont="1" applyBorder="1" applyAlignment="1">
      <alignment vertical="center" wrapText="1"/>
    </xf>
    <xf numFmtId="164" fontId="55" fillId="5" borderId="110" xfId="0" applyNumberFormat="1" applyFont="1" applyFill="1" applyBorder="1" applyAlignment="1">
      <alignment horizontal="left" vertical="center"/>
    </xf>
    <xf numFmtId="164" fontId="55" fillId="5" borderId="111" xfId="0" applyNumberFormat="1" applyFont="1" applyFill="1" applyBorder="1" applyAlignment="1">
      <alignment horizontal="left" vertical="center"/>
    </xf>
    <xf numFmtId="164" fontId="55" fillId="10" borderId="110" xfId="0" applyNumberFormat="1" applyFont="1" applyFill="1" applyBorder="1" applyAlignment="1">
      <alignment horizontal="left" vertical="center"/>
    </xf>
    <xf numFmtId="164" fontId="56" fillId="6" borderId="111" xfId="0" applyNumberFormat="1" applyFont="1" applyFill="1" applyBorder="1" applyAlignment="1">
      <alignment horizontal="left" vertical="center"/>
    </xf>
    <xf numFmtId="164" fontId="62" fillId="0" borderId="112" xfId="0" applyNumberFormat="1" applyFont="1" applyBorder="1" applyAlignment="1">
      <alignment horizontal="center" vertical="center"/>
    </xf>
    <xf numFmtId="164" fontId="62" fillId="27" borderId="112" xfId="0" applyNumberFormat="1" applyFont="1" applyFill="1" applyBorder="1" applyAlignment="1">
      <alignment horizontal="center" vertical="center"/>
    </xf>
    <xf numFmtId="164" fontId="62" fillId="16" borderId="112" xfId="0" applyNumberFormat="1" applyFont="1" applyFill="1" applyBorder="1" applyAlignment="1">
      <alignment horizontal="center" vertical="center"/>
    </xf>
    <xf numFmtId="164" fontId="61" fillId="24" borderId="112" xfId="0" applyNumberFormat="1" applyFont="1" applyFill="1" applyBorder="1" applyAlignment="1">
      <alignment horizontal="center" vertical="center"/>
    </xf>
    <xf numFmtId="164" fontId="61" fillId="20" borderId="112" xfId="0" applyNumberFormat="1" applyFont="1" applyFill="1" applyBorder="1" applyAlignment="1">
      <alignment horizontal="center" vertical="center"/>
    </xf>
    <xf numFmtId="164" fontId="61" fillId="20" borderId="141" xfId="0" applyNumberFormat="1" applyFont="1" applyFill="1" applyBorder="1" applyAlignment="1">
      <alignment horizontal="center" vertical="center"/>
    </xf>
    <xf numFmtId="0" fontId="42" fillId="0" borderId="65" xfId="0" applyFont="1" applyBorder="1" applyAlignment="1">
      <alignment vertical="center" wrapText="1"/>
    </xf>
    <xf numFmtId="0" fontId="42" fillId="16" borderId="41" xfId="0" applyFont="1" applyFill="1" applyBorder="1" applyAlignment="1">
      <alignment horizontal="center" vertical="center"/>
    </xf>
    <xf numFmtId="164" fontId="52" fillId="0" borderId="153" xfId="1" applyNumberFormat="1" applyFont="1" applyBorder="1" applyAlignment="1">
      <alignment vertical="center"/>
    </xf>
    <xf numFmtId="164" fontId="54" fillId="0" borderId="154" xfId="1" applyNumberFormat="1" applyFont="1" applyBorder="1" applyAlignment="1">
      <alignment vertical="center"/>
    </xf>
    <xf numFmtId="1" fontId="6" fillId="0" borderId="0" xfId="0" applyNumberFormat="1" applyFont="1" applyAlignment="1">
      <alignment vertical="center"/>
    </xf>
    <xf numFmtId="165" fontId="6" fillId="0" borderId="50" xfId="0" applyNumberFormat="1" applyFont="1" applyBorder="1" applyAlignment="1">
      <alignment horizontal="center" vertical="center"/>
    </xf>
    <xf numFmtId="0" fontId="47" fillId="0" borderId="50" xfId="0" applyFont="1" applyBorder="1" applyAlignment="1">
      <alignment horizontal="center" vertical="center"/>
    </xf>
    <xf numFmtId="0" fontId="42" fillId="0" borderId="89" xfId="0" applyFont="1" applyBorder="1" applyAlignment="1">
      <alignment vertical="center" wrapText="1"/>
    </xf>
    <xf numFmtId="0" fontId="7" fillId="27" borderId="164" xfId="0" applyFont="1" applyFill="1" applyBorder="1" applyAlignment="1">
      <alignment horizontal="center" vertical="center" wrapText="1"/>
    </xf>
    <xf numFmtId="0" fontId="7" fillId="16" borderId="165" xfId="0" applyFont="1" applyFill="1" applyBorder="1" applyAlignment="1">
      <alignment horizontal="center" vertical="center" wrapText="1"/>
    </xf>
    <xf numFmtId="0" fontId="7" fillId="24" borderId="143" xfId="0" applyFont="1" applyFill="1" applyBorder="1" applyAlignment="1">
      <alignment horizontal="center" vertical="center" wrapText="1"/>
    </xf>
    <xf numFmtId="0" fontId="7" fillId="20" borderId="166" xfId="0" applyFont="1" applyFill="1" applyBorder="1" applyAlignment="1">
      <alignment horizontal="center" vertical="center" wrapText="1"/>
    </xf>
    <xf numFmtId="164" fontId="59" fillId="20" borderId="167" xfId="0" applyNumberFormat="1" applyFont="1" applyFill="1" applyBorder="1" applyAlignment="1">
      <alignment horizontal="center" vertical="center"/>
    </xf>
    <xf numFmtId="164" fontId="59" fillId="20" borderId="145" xfId="0" applyNumberFormat="1" applyFont="1" applyFill="1" applyBorder="1" applyAlignment="1">
      <alignment horizontal="center" vertical="center"/>
    </xf>
    <xf numFmtId="0" fontId="42" fillId="16" borderId="168" xfId="0" applyFont="1" applyFill="1" applyBorder="1" applyAlignment="1">
      <alignment horizontal="center" vertical="center"/>
    </xf>
    <xf numFmtId="1" fontId="42" fillId="20" borderId="144" xfId="0" applyNumberFormat="1" applyFont="1" applyFill="1" applyBorder="1" applyAlignment="1">
      <alignment horizontal="center" vertical="center"/>
    </xf>
    <xf numFmtId="0" fontId="26" fillId="0" borderId="95" xfId="0" applyFont="1" applyBorder="1" applyAlignment="1">
      <alignment vertical="center" wrapText="1"/>
    </xf>
    <xf numFmtId="0" fontId="26" fillId="0" borderId="72" xfId="0" applyFont="1" applyBorder="1" applyAlignment="1">
      <alignment vertical="center" wrapText="1"/>
    </xf>
    <xf numFmtId="0" fontId="42" fillId="20" borderId="169" xfId="0" applyFont="1" applyFill="1" applyBorder="1" applyAlignment="1">
      <alignment horizontal="center" vertical="center"/>
    </xf>
    <xf numFmtId="0" fontId="42" fillId="20" borderId="145" xfId="0" applyFont="1" applyFill="1" applyBorder="1" applyAlignment="1">
      <alignment horizontal="center" vertical="center"/>
    </xf>
    <xf numFmtId="0" fontId="26" fillId="0" borderId="73" xfId="0" applyFont="1" applyBorder="1" applyAlignment="1">
      <alignment vertical="center" wrapText="1"/>
    </xf>
    <xf numFmtId="0" fontId="6" fillId="31" borderId="50" xfId="0" applyFont="1" applyFill="1" applyBorder="1" applyAlignment="1">
      <alignment horizontal="center" vertical="center"/>
    </xf>
    <xf numFmtId="0" fontId="6" fillId="31" borderId="50" xfId="0" applyFont="1" applyFill="1" applyBorder="1" applyAlignment="1">
      <alignment horizontal="center" vertical="center" wrapText="1"/>
    </xf>
    <xf numFmtId="164" fontId="63" fillId="0" borderId="58" xfId="1" applyNumberFormat="1" applyFont="1" applyBorder="1" applyAlignment="1">
      <alignment vertical="center"/>
    </xf>
    <xf numFmtId="0" fontId="1" fillId="0" borderId="15" xfId="1" applyFont="1"/>
    <xf numFmtId="0" fontId="44" fillId="0" borderId="55" xfId="0" applyFont="1" applyBorder="1" applyAlignment="1">
      <alignment horizontal="left" wrapText="1"/>
    </xf>
    <xf numFmtId="0" fontId="44" fillId="0" borderId="56" xfId="0" applyFont="1" applyBorder="1" applyAlignment="1">
      <alignment horizontal="left" wrapText="1"/>
    </xf>
    <xf numFmtId="0" fontId="1" fillId="0" borderId="163" xfId="1" applyFont="1" applyBorder="1" applyAlignment="1">
      <alignment horizontal="left" wrapText="1"/>
    </xf>
    <xf numFmtId="0" fontId="2" fillId="0" borderId="15" xfId="1" applyFont="1" applyAlignment="1">
      <alignment horizontal="left" wrapText="1"/>
    </xf>
    <xf numFmtId="0" fontId="60" fillId="31" borderId="55" xfId="0" applyFont="1" applyFill="1" applyBorder="1" applyAlignment="1">
      <alignment horizontal="center" vertical="center"/>
    </xf>
    <xf numFmtId="0" fontId="60" fillId="31" borderId="121" xfId="0" applyFont="1" applyFill="1" applyBorder="1" applyAlignment="1">
      <alignment horizontal="center" vertical="center"/>
    </xf>
    <xf numFmtId="0" fontId="60" fillId="31" borderId="92" xfId="0" applyFont="1" applyFill="1" applyBorder="1" applyAlignment="1">
      <alignment horizontal="center" vertical="center"/>
    </xf>
    <xf numFmtId="0" fontId="45" fillId="0" borderId="48" xfId="0" applyFont="1" applyBorder="1" applyAlignment="1">
      <alignment horizontal="left" wrapText="1"/>
    </xf>
    <xf numFmtId="0" fontId="45" fillId="0" borderId="73" xfId="0" applyFont="1" applyBorder="1" applyAlignment="1">
      <alignment horizontal="left" wrapText="1"/>
    </xf>
    <xf numFmtId="0" fontId="45" fillId="0" borderId="52" xfId="0" applyFont="1" applyBorder="1" applyAlignment="1">
      <alignment horizontal="left" wrapText="1"/>
    </xf>
    <xf numFmtId="0" fontId="45" fillId="0" borderId="53" xfId="0" applyFont="1" applyBorder="1" applyAlignment="1">
      <alignment horizontal="left" wrapText="1"/>
    </xf>
    <xf numFmtId="0" fontId="44" fillId="18" borderId="59" xfId="0" applyFont="1" applyFill="1" applyBorder="1" applyAlignment="1">
      <alignment horizontal="center" wrapText="1"/>
    </xf>
    <xf numFmtId="0" fontId="44" fillId="18" borderId="79" xfId="0" applyFont="1" applyFill="1" applyBorder="1" applyAlignment="1">
      <alignment horizontal="center" wrapText="1"/>
    </xf>
    <xf numFmtId="0" fontId="44" fillId="0" borderId="54" xfId="0" applyFont="1" applyBorder="1" applyAlignment="1">
      <alignment horizontal="left" wrapText="1"/>
    </xf>
    <xf numFmtId="0" fontId="44" fillId="0" borderId="80" xfId="0" applyFont="1" applyBorder="1" applyAlignment="1">
      <alignment horizontal="left" wrapText="1"/>
    </xf>
    <xf numFmtId="0" fontId="44" fillId="0" borderId="94" xfId="0" applyFont="1" applyBorder="1" applyAlignment="1">
      <alignment horizontal="left" wrapText="1"/>
    </xf>
    <xf numFmtId="0" fontId="44" fillId="0" borderId="95" xfId="0" applyFont="1" applyBorder="1" applyAlignment="1">
      <alignment horizontal="left" wrapText="1"/>
    </xf>
    <xf numFmtId="0" fontId="44" fillId="0" borderId="50" xfId="0" applyFont="1" applyBorder="1" applyAlignment="1">
      <alignment horizontal="left" wrapText="1"/>
    </xf>
    <xf numFmtId="0" fontId="44" fillId="0" borderId="72" xfId="0" applyFont="1" applyBorder="1" applyAlignment="1">
      <alignment horizontal="left" wrapText="1"/>
    </xf>
    <xf numFmtId="0" fontId="44" fillId="0" borderId="96" xfId="0" applyFont="1" applyBorder="1" applyAlignment="1">
      <alignment horizontal="left" wrapText="1"/>
    </xf>
    <xf numFmtId="0" fontId="44" fillId="0" borderId="97" xfId="0" applyFont="1" applyBorder="1" applyAlignment="1">
      <alignment horizontal="left" wrapText="1"/>
    </xf>
    <xf numFmtId="0" fontId="10" fillId="10" borderId="3" xfId="0" applyFont="1" applyFill="1" applyBorder="1" applyAlignment="1">
      <alignment horizontal="center" vertical="center" wrapText="1"/>
    </xf>
    <xf numFmtId="0" fontId="10" fillId="10" borderId="32" xfId="0" applyFont="1" applyFill="1" applyBorder="1" applyAlignment="1">
      <alignment horizontal="center" vertical="center" wrapText="1"/>
    </xf>
    <xf numFmtId="0" fontId="57" fillId="9" borderId="23" xfId="0" applyFont="1" applyFill="1" applyBorder="1" applyAlignment="1">
      <alignment horizontal="left" vertical="center"/>
    </xf>
    <xf numFmtId="0" fontId="7" fillId="0" borderId="3" xfId="0" applyFont="1" applyBorder="1" applyAlignment="1">
      <alignment horizontal="center" vertical="center" wrapText="1"/>
    </xf>
    <xf numFmtId="0" fontId="7" fillId="0" borderId="27" xfId="0" applyFont="1" applyBorder="1" applyAlignment="1">
      <alignment horizontal="center" vertical="center" wrapText="1"/>
    </xf>
    <xf numFmtId="0" fontId="44" fillId="18" borderId="44" xfId="0" applyFont="1" applyFill="1" applyBorder="1" applyAlignment="1">
      <alignment horizontal="center" wrapText="1"/>
    </xf>
    <xf numFmtId="0" fontId="44" fillId="18" borderId="45" xfId="0" applyFont="1" applyFill="1" applyBorder="1" applyAlignment="1">
      <alignment horizontal="center" wrapText="1"/>
    </xf>
    <xf numFmtId="0" fontId="13" fillId="10" borderId="139" xfId="1" applyFont="1" applyFill="1" applyBorder="1" applyAlignment="1">
      <alignment horizontal="center" vertical="center" wrapText="1"/>
    </xf>
    <xf numFmtId="0" fontId="13" fillId="10" borderId="148" xfId="1" applyFont="1" applyFill="1" applyBorder="1" applyAlignment="1">
      <alignment horizontal="center" vertical="center" wrapText="1"/>
    </xf>
    <xf numFmtId="0" fontId="13" fillId="10" borderId="155" xfId="1" applyFont="1" applyFill="1" applyBorder="1" applyAlignment="1">
      <alignment horizontal="center" vertical="center" wrapText="1"/>
    </xf>
    <xf numFmtId="0" fontId="13" fillId="10" borderId="136" xfId="1" applyFont="1" applyFill="1" applyBorder="1" applyAlignment="1">
      <alignment horizontal="center" vertical="center" wrapText="1"/>
    </xf>
    <xf numFmtId="0" fontId="13" fillId="10" borderId="149" xfId="1" applyFont="1" applyFill="1" applyBorder="1" applyAlignment="1">
      <alignment horizontal="center" vertical="center" wrapText="1"/>
    </xf>
    <xf numFmtId="0" fontId="51" fillId="0" borderId="151" xfId="1" applyFont="1" applyBorder="1" applyAlignment="1">
      <alignment horizontal="left" vertical="center" wrapText="1"/>
    </xf>
    <xf numFmtId="0" fontId="51" fillId="0" borderId="147" xfId="1" applyFont="1" applyBorder="1" applyAlignment="1">
      <alignment horizontal="left" vertical="center" wrapText="1"/>
    </xf>
    <xf numFmtId="0" fontId="51" fillId="0" borderId="82" xfId="1" applyFont="1" applyBorder="1" applyAlignment="1">
      <alignment horizontal="left" vertical="center" wrapText="1"/>
    </xf>
    <xf numFmtId="0" fontId="28" fillId="0" borderId="47" xfId="1" applyFont="1" applyBorder="1" applyAlignment="1">
      <alignment horizontal="left" vertical="center" wrapText="1"/>
    </xf>
    <xf numFmtId="0" fontId="28" fillId="0" borderId="48" xfId="1" applyFont="1" applyBorder="1" applyAlignment="1">
      <alignment horizontal="left" vertical="center" wrapText="1"/>
    </xf>
    <xf numFmtId="0" fontId="28" fillId="0" borderId="57" xfId="1" applyFont="1" applyBorder="1" applyAlignment="1">
      <alignment horizontal="left" vertical="center" wrapText="1"/>
    </xf>
    <xf numFmtId="0" fontId="51" fillId="0" borderId="98" xfId="1" applyFont="1" applyBorder="1" applyAlignment="1">
      <alignment horizontal="left" vertical="center" wrapText="1"/>
    </xf>
    <xf numFmtId="0" fontId="51" fillId="0" borderId="156" xfId="1" applyFont="1" applyBorder="1" applyAlignment="1">
      <alignment horizontal="left" vertical="center" wrapText="1"/>
    </xf>
    <xf numFmtId="0" fontId="51" fillId="0" borderId="157" xfId="1" applyFont="1" applyBorder="1" applyAlignment="1">
      <alignment horizontal="left" vertical="center" wrapText="1"/>
    </xf>
    <xf numFmtId="0" fontId="28" fillId="0" borderId="98" xfId="1" applyFont="1" applyBorder="1" applyAlignment="1">
      <alignment horizontal="left" vertical="center" wrapText="1"/>
    </xf>
    <xf numFmtId="0" fontId="28" fillId="0" borderId="156" xfId="1" applyFont="1" applyBorder="1" applyAlignment="1">
      <alignment horizontal="left" vertical="center" wrapText="1"/>
    </xf>
    <xf numFmtId="0" fontId="28" fillId="0" borderId="157" xfId="1" applyFont="1" applyBorder="1" applyAlignment="1">
      <alignment horizontal="left" vertical="center" wrapText="1"/>
    </xf>
    <xf numFmtId="0" fontId="6" fillId="0" borderId="93" xfId="0" applyFont="1" applyBorder="1" applyAlignment="1">
      <alignment horizontal="center" vertical="center" wrapText="1"/>
    </xf>
    <xf numFmtId="0" fontId="6" fillId="0" borderId="90" xfId="0" applyFont="1" applyBorder="1" applyAlignment="1">
      <alignment horizontal="center" vertical="center" wrapText="1"/>
    </xf>
    <xf numFmtId="0" fontId="44" fillId="0" borderId="60" xfId="0" applyFont="1" applyBorder="1" applyAlignment="1">
      <alignment horizontal="left" wrapText="1"/>
    </xf>
    <xf numFmtId="0" fontId="44" fillId="0" borderId="61" xfId="0" applyFont="1" applyBorder="1" applyAlignment="1">
      <alignment horizontal="left" wrapText="1"/>
    </xf>
    <xf numFmtId="0" fontId="6" fillId="0" borderId="15" xfId="0" applyFont="1" applyBorder="1" applyAlignment="1">
      <alignment vertical="center" wrapText="1"/>
    </xf>
    <xf numFmtId="0" fontId="6" fillId="0" borderId="46" xfId="0" applyFont="1" applyBorder="1" applyAlignment="1">
      <alignment vertical="center" wrapText="1"/>
    </xf>
    <xf numFmtId="0" fontId="6" fillId="0" borderId="47" xfId="0" applyFont="1" applyBorder="1" applyAlignment="1">
      <alignment vertical="center" wrapText="1"/>
    </xf>
    <xf numFmtId="4" fontId="6" fillId="0" borderId="94" xfId="0" applyNumberFormat="1" applyFont="1" applyBorder="1" applyAlignment="1">
      <alignment vertical="center" wrapText="1"/>
    </xf>
    <xf numFmtId="4" fontId="6" fillId="0" borderId="48" xfId="0" applyNumberFormat="1" applyFont="1" applyBorder="1" applyAlignment="1">
      <alignment vertical="center" wrapText="1"/>
    </xf>
    <xf numFmtId="0" fontId="6" fillId="0" borderId="94" xfId="0" applyFont="1" applyBorder="1" applyAlignment="1">
      <alignment horizontal="center" vertical="center" wrapText="1"/>
    </xf>
    <xf numFmtId="0" fontId="6" fillId="0" borderId="95"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49" xfId="0" applyFont="1" applyBorder="1" applyAlignment="1">
      <alignment vertical="center" wrapText="1"/>
    </xf>
    <xf numFmtId="0" fontId="47" fillId="0" borderId="94" xfId="0" applyFont="1" applyBorder="1" applyAlignment="1">
      <alignment horizontal="center" vertical="center" wrapText="1"/>
    </xf>
    <xf numFmtId="0" fontId="47" fillId="0" borderId="95" xfId="0" applyFont="1" applyBorder="1" applyAlignment="1">
      <alignment horizontal="center" vertical="center" wrapText="1"/>
    </xf>
    <xf numFmtId="0" fontId="47" fillId="0" borderId="50" xfId="0" applyFont="1" applyBorder="1" applyAlignment="1">
      <alignment horizontal="center" vertical="center" wrapText="1"/>
    </xf>
    <xf numFmtId="0" fontId="47" fillId="0" borderId="72" xfId="0" applyFont="1" applyBorder="1" applyAlignment="1">
      <alignment horizontal="center" vertical="center" wrapText="1"/>
    </xf>
    <xf numFmtId="0" fontId="47" fillId="0" borderId="48" xfId="0" applyFont="1" applyBorder="1" applyAlignment="1">
      <alignment horizontal="center" vertical="center" wrapText="1"/>
    </xf>
    <xf numFmtId="0" fontId="47" fillId="0" borderId="73" xfId="0" applyFont="1" applyBorder="1" applyAlignment="1">
      <alignment horizontal="center" vertical="center" wrapText="1"/>
    </xf>
    <xf numFmtId="4" fontId="6" fillId="0" borderId="50" xfId="0" applyNumberFormat="1" applyFont="1" applyBorder="1" applyAlignment="1">
      <alignment vertical="center" wrapText="1"/>
    </xf>
    <xf numFmtId="0" fontId="51" fillId="0" borderId="118" xfId="1" applyFont="1" applyBorder="1" applyAlignment="1">
      <alignment horizontal="left" vertical="center" wrapText="1"/>
    </xf>
    <xf numFmtId="0" fontId="51" fillId="0" borderId="85" xfId="1" applyFont="1" applyBorder="1" applyAlignment="1">
      <alignment horizontal="left" vertical="center" wrapText="1"/>
    </xf>
    <xf numFmtId="0" fontId="51" fillId="0" borderId="25" xfId="1" applyFont="1" applyBorder="1" applyAlignment="1">
      <alignment horizontal="left" vertical="center" wrapText="1"/>
    </xf>
    <xf numFmtId="0" fontId="28" fillId="0" borderId="137" xfId="1" applyFont="1" applyBorder="1" applyAlignment="1">
      <alignment horizontal="left" vertical="center" wrapText="1"/>
    </xf>
    <xf numFmtId="0" fontId="28" fillId="0" borderId="120" xfId="1" applyFont="1" applyBorder="1" applyAlignment="1">
      <alignment horizontal="left" vertical="center" wrapText="1"/>
    </xf>
    <xf numFmtId="0" fontId="28" fillId="0" borderId="28" xfId="1" applyFont="1" applyBorder="1" applyAlignment="1">
      <alignment horizontal="left" vertical="center" wrapText="1"/>
    </xf>
    <xf numFmtId="0" fontId="51" fillId="0" borderId="46" xfId="1" applyFont="1" applyBorder="1" applyAlignment="1">
      <alignment horizontal="left" vertical="center" wrapText="1"/>
    </xf>
    <xf numFmtId="0" fontId="51" fillId="0" borderId="94" xfId="1" applyFont="1" applyBorder="1" applyAlignment="1">
      <alignment horizontal="left" vertical="center" wrapText="1"/>
    </xf>
    <xf numFmtId="0" fontId="51" fillId="0" borderId="54" xfId="1" applyFont="1" applyBorder="1" applyAlignment="1">
      <alignment horizontal="left" vertical="center" wrapText="1"/>
    </xf>
  </cellXfs>
  <cellStyles count="2">
    <cellStyle name="Normal" xfId="0" builtinId="0"/>
    <cellStyle name="Normal 2" xfId="1" xr:uid="{9C64C902-41D9-45C0-AD88-BBF0A4289014}"/>
  </cellStyles>
  <dxfs count="0"/>
  <tableStyles count="0" defaultTableStyle="TableStyleMedium2" defaultPivotStyle="PivotStyleLight16"/>
  <colors>
    <mruColors>
      <color rgb="FFFFCCFF"/>
      <color rgb="FFFFCC66"/>
      <color rgb="FFFFCC00"/>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FFFF00"/>
      </a:accent1>
      <a:accent2>
        <a:srgbClr val="FF0000"/>
      </a:accent2>
      <a:accent3>
        <a:srgbClr val="00B0F0"/>
      </a:accent3>
      <a:accent4>
        <a:srgbClr val="BFBFBF"/>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94"/>
  <sheetViews>
    <sheetView tabSelected="1" zoomScaleNormal="100" workbookViewId="0">
      <selection activeCell="B2" sqref="B2"/>
    </sheetView>
  </sheetViews>
  <sheetFormatPr defaultColWidth="12.625" defaultRowHeight="15" x14ac:dyDescent="0.2"/>
  <cols>
    <col min="1" max="1" width="7.375" style="71" customWidth="1"/>
    <col min="2" max="2" width="40.875" customWidth="1"/>
    <col min="3" max="4" width="20.125" style="6" hidden="1" customWidth="1"/>
    <col min="5" max="5" width="17" style="46" hidden="1" customWidth="1"/>
    <col min="6" max="6" width="14.5" style="18" hidden="1" customWidth="1"/>
    <col min="7" max="8" width="14.5" style="71" customWidth="1"/>
    <col min="9" max="9" width="17.25" style="118" customWidth="1"/>
    <col min="10" max="13" width="15.375" style="118" customWidth="1"/>
    <col min="14" max="14" width="36.25" style="118" customWidth="1"/>
    <col min="15" max="20" width="8" customWidth="1"/>
    <col min="21" max="21" width="16.125" customWidth="1"/>
    <col min="22" max="25" width="9.875" bestFit="1" customWidth="1"/>
    <col min="26" max="26" width="7.625" customWidth="1"/>
    <col min="27" max="27" width="7.625" hidden="1" customWidth="1"/>
  </cols>
  <sheetData>
    <row r="1" spans="1:25" ht="32.25" thickBot="1" x14ac:dyDescent="0.25">
      <c r="A1" s="103"/>
      <c r="B1" s="173" t="s">
        <v>241</v>
      </c>
      <c r="C1" s="30" t="s">
        <v>0</v>
      </c>
      <c r="D1" s="31" t="s">
        <v>1</v>
      </c>
      <c r="E1" s="518" t="s">
        <v>2</v>
      </c>
      <c r="F1" s="519"/>
      <c r="G1" s="105" t="s">
        <v>79</v>
      </c>
      <c r="H1" s="105" t="s">
        <v>102</v>
      </c>
      <c r="I1" s="521" t="s">
        <v>105</v>
      </c>
      <c r="J1" s="522"/>
      <c r="K1" s="164" t="s">
        <v>100</v>
      </c>
      <c r="L1" s="143" t="s">
        <v>98</v>
      </c>
      <c r="M1" s="243" t="s">
        <v>107</v>
      </c>
      <c r="N1" s="299" t="s">
        <v>232</v>
      </c>
      <c r="O1" s="1"/>
      <c r="P1" s="1"/>
      <c r="Q1" s="1"/>
      <c r="R1" s="1"/>
      <c r="S1" s="1"/>
      <c r="T1" s="1"/>
      <c r="U1" s="1"/>
      <c r="V1" s="1"/>
      <c r="W1" s="1"/>
      <c r="X1" s="1"/>
      <c r="Y1" s="1"/>
    </row>
    <row r="2" spans="1:25" ht="79.5" thickBot="1" x14ac:dyDescent="0.25">
      <c r="A2" s="90">
        <v>1</v>
      </c>
      <c r="B2" s="177" t="s">
        <v>3</v>
      </c>
      <c r="C2" s="178" t="s">
        <v>4</v>
      </c>
      <c r="D2" s="178" t="s">
        <v>5</v>
      </c>
      <c r="E2" s="178" t="s">
        <v>6</v>
      </c>
      <c r="F2" s="179" t="s">
        <v>7</v>
      </c>
      <c r="G2" s="180" t="s">
        <v>80</v>
      </c>
      <c r="H2" s="180" t="s">
        <v>103</v>
      </c>
      <c r="I2" s="227" t="s">
        <v>8</v>
      </c>
      <c r="J2" s="141" t="s">
        <v>233</v>
      </c>
      <c r="K2" s="164" t="s">
        <v>108</v>
      </c>
      <c r="L2" s="143" t="s">
        <v>99</v>
      </c>
      <c r="M2" s="243" t="s">
        <v>101</v>
      </c>
      <c r="N2" s="300"/>
      <c r="O2" s="1"/>
      <c r="P2" s="1"/>
      <c r="Q2" s="1"/>
      <c r="R2" s="1"/>
      <c r="S2" s="1"/>
      <c r="T2" s="1"/>
      <c r="U2" s="1"/>
      <c r="V2" s="1"/>
      <c r="W2" s="1"/>
      <c r="X2" s="1"/>
      <c r="Y2" s="1"/>
    </row>
    <row r="3" spans="1:25" ht="31.5" x14ac:dyDescent="0.2">
      <c r="A3" s="90">
        <f t="shared" ref="A3:A103" si="0">SUM(A2+1)</f>
        <v>2</v>
      </c>
      <c r="B3" s="93" t="s">
        <v>10</v>
      </c>
      <c r="C3" s="32">
        <v>190666</v>
      </c>
      <c r="D3" s="33">
        <v>224062</v>
      </c>
      <c r="E3" s="53">
        <v>246894</v>
      </c>
      <c r="F3" s="24">
        <v>306500</v>
      </c>
      <c r="G3" s="80">
        <v>294138</v>
      </c>
      <c r="H3" s="80">
        <v>350889</v>
      </c>
      <c r="I3" s="228">
        <v>412023</v>
      </c>
      <c r="J3" s="109">
        <v>412023</v>
      </c>
      <c r="K3" s="187">
        <v>439854</v>
      </c>
      <c r="L3" s="188">
        <v>463831</v>
      </c>
      <c r="M3" s="288">
        <f>L3*105%</f>
        <v>487022.55000000005</v>
      </c>
      <c r="N3" s="301" t="s">
        <v>111</v>
      </c>
      <c r="O3" s="1"/>
      <c r="P3" s="1"/>
      <c r="Q3" s="1"/>
      <c r="R3" s="1"/>
      <c r="S3" s="1"/>
      <c r="T3" s="1"/>
      <c r="U3" s="1"/>
      <c r="V3" s="1"/>
      <c r="W3" s="1"/>
      <c r="X3" s="1"/>
      <c r="Y3" s="1"/>
    </row>
    <row r="4" spans="1:25" ht="63" x14ac:dyDescent="0.2">
      <c r="A4" s="90">
        <f t="shared" si="0"/>
        <v>3</v>
      </c>
      <c r="B4" s="94" t="s">
        <v>85</v>
      </c>
      <c r="C4" s="34">
        <v>2633</v>
      </c>
      <c r="D4" s="35">
        <v>3296</v>
      </c>
      <c r="E4" s="34">
        <v>2287</v>
      </c>
      <c r="F4" s="22">
        <v>4000</v>
      </c>
      <c r="G4" s="73">
        <v>4244</v>
      </c>
      <c r="H4" s="73">
        <v>2988</v>
      </c>
      <c r="I4" s="229">
        <v>3500</v>
      </c>
      <c r="J4" s="346">
        <v>7500</v>
      </c>
      <c r="K4" s="187">
        <v>7925</v>
      </c>
      <c r="L4" s="189">
        <v>4500</v>
      </c>
      <c r="M4" s="286">
        <f>SUM(L4/100)*105</f>
        <v>4725</v>
      </c>
      <c r="N4" s="301" t="s">
        <v>194</v>
      </c>
      <c r="O4" s="1"/>
      <c r="P4" s="1"/>
      <c r="Q4" s="1"/>
      <c r="R4" s="1"/>
      <c r="S4" s="1"/>
      <c r="T4" s="1"/>
      <c r="U4" s="1"/>
      <c r="V4" s="1"/>
      <c r="W4" s="1"/>
      <c r="X4" s="1"/>
      <c r="Y4" s="1"/>
    </row>
    <row r="5" spans="1:25" ht="31.5" x14ac:dyDescent="0.2">
      <c r="A5" s="90">
        <f t="shared" si="0"/>
        <v>4</v>
      </c>
      <c r="B5" s="94" t="s">
        <v>11</v>
      </c>
      <c r="C5" s="34">
        <v>789</v>
      </c>
      <c r="D5" s="35">
        <v>1558</v>
      </c>
      <c r="E5" s="34">
        <v>2575</v>
      </c>
      <c r="F5" s="22">
        <v>500</v>
      </c>
      <c r="G5" s="73">
        <v>1930</v>
      </c>
      <c r="H5" s="73">
        <v>984</v>
      </c>
      <c r="I5" s="229">
        <v>2750</v>
      </c>
      <c r="J5" s="110">
        <v>2750</v>
      </c>
      <c r="K5" s="187">
        <f t="shared" ref="K5:K12" si="1">J5*110%</f>
        <v>3025.0000000000005</v>
      </c>
      <c r="L5" s="151">
        <f t="shared" ref="L5:M16" si="2">SUM(K5/100)*105</f>
        <v>3176.2500000000005</v>
      </c>
      <c r="M5" s="289">
        <f t="shared" si="2"/>
        <v>3335.0625000000005</v>
      </c>
      <c r="N5" s="305" t="s">
        <v>195</v>
      </c>
      <c r="O5" s="1"/>
      <c r="P5" s="1"/>
      <c r="Q5" s="1"/>
      <c r="R5" s="1"/>
      <c r="S5" s="1"/>
      <c r="T5" s="1"/>
      <c r="U5" s="1"/>
      <c r="V5" s="1"/>
      <c r="W5" s="1"/>
      <c r="X5" s="1"/>
      <c r="Y5" s="1"/>
    </row>
    <row r="6" spans="1:25" ht="15.75" x14ac:dyDescent="0.2">
      <c r="A6" s="90">
        <f t="shared" si="0"/>
        <v>5</v>
      </c>
      <c r="B6" s="94" t="s">
        <v>12</v>
      </c>
      <c r="C6" s="34">
        <v>2525</v>
      </c>
      <c r="D6" s="35">
        <v>2870</v>
      </c>
      <c r="E6" s="34">
        <v>2343</v>
      </c>
      <c r="F6" s="8">
        <v>2600</v>
      </c>
      <c r="G6" s="73">
        <v>2932</v>
      </c>
      <c r="H6" s="73">
        <v>2984</v>
      </c>
      <c r="I6" s="229">
        <v>3500</v>
      </c>
      <c r="J6" s="110">
        <v>3500</v>
      </c>
      <c r="K6" s="187">
        <f>J6*110%</f>
        <v>3850.0000000000005</v>
      </c>
      <c r="L6" s="151">
        <f t="shared" si="2"/>
        <v>4042.5000000000009</v>
      </c>
      <c r="M6" s="289">
        <f t="shared" si="2"/>
        <v>4244.6250000000009</v>
      </c>
      <c r="N6" s="302"/>
      <c r="O6" s="1"/>
      <c r="P6" s="1"/>
      <c r="Q6" s="1"/>
      <c r="R6" s="1"/>
      <c r="S6" s="1"/>
      <c r="T6" s="1"/>
      <c r="U6" s="1"/>
      <c r="V6" s="1"/>
      <c r="W6" s="1"/>
      <c r="X6" s="1"/>
      <c r="Y6" s="1"/>
    </row>
    <row r="7" spans="1:25" ht="15.75" x14ac:dyDescent="0.2">
      <c r="A7" s="90">
        <f t="shared" si="0"/>
        <v>6</v>
      </c>
      <c r="B7" s="94" t="s">
        <v>106</v>
      </c>
      <c r="C7" s="34">
        <v>2034</v>
      </c>
      <c r="D7" s="35">
        <v>545</v>
      </c>
      <c r="E7" s="34">
        <v>1564</v>
      </c>
      <c r="F7" s="8">
        <v>1750</v>
      </c>
      <c r="G7" s="73">
        <v>1100</v>
      </c>
      <c r="H7" s="73">
        <v>1370</v>
      </c>
      <c r="I7" s="229">
        <v>2300</v>
      </c>
      <c r="J7" s="110">
        <v>2300</v>
      </c>
      <c r="K7" s="187">
        <f t="shared" si="1"/>
        <v>2530</v>
      </c>
      <c r="L7" s="151">
        <f t="shared" si="2"/>
        <v>2656.5</v>
      </c>
      <c r="M7" s="289">
        <f t="shared" si="2"/>
        <v>2789.3250000000003</v>
      </c>
      <c r="N7" s="302"/>
      <c r="O7" s="1"/>
      <c r="P7" s="1"/>
      <c r="Q7" s="1"/>
      <c r="R7" s="1"/>
      <c r="S7" s="1"/>
      <c r="T7" s="1"/>
      <c r="U7" s="1"/>
      <c r="V7" s="1"/>
      <c r="W7" s="1"/>
      <c r="X7" s="1"/>
      <c r="Y7" s="1"/>
    </row>
    <row r="8" spans="1:25" ht="15.75" x14ac:dyDescent="0.2">
      <c r="A8" s="90">
        <f t="shared" si="0"/>
        <v>7</v>
      </c>
      <c r="B8" s="94" t="s">
        <v>13</v>
      </c>
      <c r="C8" s="34">
        <v>1549</v>
      </c>
      <c r="D8" s="35">
        <v>1592</v>
      </c>
      <c r="E8" s="34">
        <v>1496</v>
      </c>
      <c r="F8" s="8">
        <v>2000</v>
      </c>
      <c r="G8" s="73">
        <v>1536</v>
      </c>
      <c r="H8" s="73">
        <v>1575</v>
      </c>
      <c r="I8" s="229">
        <v>1600</v>
      </c>
      <c r="J8" s="110">
        <v>1600</v>
      </c>
      <c r="K8" s="187">
        <f t="shared" si="1"/>
        <v>1760.0000000000002</v>
      </c>
      <c r="L8" s="151">
        <f t="shared" si="2"/>
        <v>1848.0000000000002</v>
      </c>
      <c r="M8" s="289">
        <f t="shared" si="2"/>
        <v>1940.4000000000003</v>
      </c>
      <c r="N8" s="302"/>
      <c r="O8" s="1"/>
      <c r="P8" s="1"/>
      <c r="Q8" s="1"/>
      <c r="R8" s="1"/>
      <c r="S8" s="1"/>
      <c r="T8" s="1"/>
      <c r="U8" s="1"/>
      <c r="V8" s="1"/>
      <c r="W8" s="1"/>
      <c r="X8" s="1"/>
      <c r="Y8" s="1"/>
    </row>
    <row r="9" spans="1:25" ht="15.75" x14ac:dyDescent="0.2">
      <c r="A9" s="90">
        <f t="shared" si="0"/>
        <v>8</v>
      </c>
      <c r="B9" s="94" t="s">
        <v>64</v>
      </c>
      <c r="C9" s="34"/>
      <c r="D9" s="35"/>
      <c r="E9" s="34">
        <v>0</v>
      </c>
      <c r="F9" s="8"/>
      <c r="G9" s="73">
        <v>4463</v>
      </c>
      <c r="H9" s="73">
        <v>4191</v>
      </c>
      <c r="I9" s="229">
        <v>4400</v>
      </c>
      <c r="J9" s="110">
        <v>4400</v>
      </c>
      <c r="K9" s="187">
        <f t="shared" si="1"/>
        <v>4840</v>
      </c>
      <c r="L9" s="151">
        <f t="shared" si="2"/>
        <v>5082</v>
      </c>
      <c r="M9" s="289">
        <f t="shared" si="2"/>
        <v>5336.1</v>
      </c>
      <c r="N9" s="303"/>
      <c r="O9" s="1"/>
      <c r="P9" s="1"/>
      <c r="Q9" s="1"/>
      <c r="R9" s="1"/>
      <c r="S9" s="1"/>
      <c r="T9" s="1"/>
      <c r="U9" s="1"/>
      <c r="V9" s="1"/>
      <c r="W9" s="1"/>
      <c r="X9" s="1"/>
      <c r="Y9" s="1"/>
    </row>
    <row r="10" spans="1:25" ht="47.25" x14ac:dyDescent="0.2">
      <c r="A10" s="90">
        <f t="shared" si="0"/>
        <v>9</v>
      </c>
      <c r="B10" s="94" t="s">
        <v>65</v>
      </c>
      <c r="C10" s="34"/>
      <c r="D10" s="35"/>
      <c r="E10" s="34">
        <v>0</v>
      </c>
      <c r="F10" s="8"/>
      <c r="G10" s="73">
        <v>53812</v>
      </c>
      <c r="H10" s="73">
        <v>15062</v>
      </c>
      <c r="I10" s="229">
        <v>10000</v>
      </c>
      <c r="J10" s="110">
        <v>10000</v>
      </c>
      <c r="K10" s="187">
        <f t="shared" si="1"/>
        <v>11000</v>
      </c>
      <c r="L10" s="151">
        <f t="shared" si="2"/>
        <v>11550</v>
      </c>
      <c r="M10" s="289">
        <f t="shared" si="2"/>
        <v>12127.5</v>
      </c>
      <c r="N10" s="304" t="s">
        <v>196</v>
      </c>
      <c r="O10" s="1"/>
      <c r="P10" s="1"/>
      <c r="Q10" s="1"/>
      <c r="R10" s="1"/>
      <c r="S10" s="1"/>
      <c r="T10" s="1"/>
      <c r="U10" s="1"/>
      <c r="V10" s="1"/>
      <c r="W10" s="1"/>
      <c r="X10" s="1"/>
      <c r="Y10" s="1"/>
    </row>
    <row r="11" spans="1:25" ht="47.25" x14ac:dyDescent="0.2">
      <c r="A11" s="90">
        <f t="shared" si="0"/>
        <v>10</v>
      </c>
      <c r="B11" s="94" t="s">
        <v>14</v>
      </c>
      <c r="C11" s="34">
        <v>5536</v>
      </c>
      <c r="D11" s="35">
        <v>7365</v>
      </c>
      <c r="E11" s="34">
        <v>7431</v>
      </c>
      <c r="F11" s="8">
        <v>7431</v>
      </c>
      <c r="G11" s="73">
        <v>7514</v>
      </c>
      <c r="H11" s="73">
        <v>26105</v>
      </c>
      <c r="I11" s="229">
        <v>29000</v>
      </c>
      <c r="J11" s="110">
        <v>30902</v>
      </c>
      <c r="K11" s="187">
        <f t="shared" si="1"/>
        <v>33992.200000000004</v>
      </c>
      <c r="L11" s="151">
        <f t="shared" si="2"/>
        <v>35691.810000000005</v>
      </c>
      <c r="M11" s="289">
        <f t="shared" si="2"/>
        <v>37476.400500000003</v>
      </c>
      <c r="N11" s="305" t="s">
        <v>197</v>
      </c>
      <c r="O11" s="1"/>
      <c r="P11" s="1"/>
      <c r="Q11" s="1"/>
      <c r="R11" s="1"/>
      <c r="S11" s="1"/>
      <c r="T11" s="1"/>
      <c r="U11" s="1"/>
      <c r="V11" s="1"/>
      <c r="W11" s="1"/>
      <c r="X11" s="1"/>
      <c r="Y11" s="1"/>
    </row>
    <row r="12" spans="1:25" ht="31.5" x14ac:dyDescent="0.2">
      <c r="A12" s="90">
        <f>SUM(A11+1)</f>
        <v>11</v>
      </c>
      <c r="B12" s="94" t="s">
        <v>66</v>
      </c>
      <c r="C12" s="34"/>
      <c r="D12" s="35"/>
      <c r="E12" s="34">
        <v>0</v>
      </c>
      <c r="F12" s="8"/>
      <c r="G12" s="73">
        <v>3696</v>
      </c>
      <c r="H12" s="73">
        <v>4618</v>
      </c>
      <c r="I12" s="229">
        <v>7500</v>
      </c>
      <c r="J12" s="110">
        <v>7500</v>
      </c>
      <c r="K12" s="187">
        <f t="shared" si="1"/>
        <v>8250</v>
      </c>
      <c r="L12" s="151">
        <f t="shared" si="2"/>
        <v>8662.5</v>
      </c>
      <c r="M12" s="289">
        <f t="shared" si="2"/>
        <v>9095.625</v>
      </c>
      <c r="N12" s="304" t="s">
        <v>198</v>
      </c>
      <c r="O12" s="1"/>
      <c r="P12" s="1"/>
      <c r="Q12" s="1"/>
      <c r="R12" s="1"/>
      <c r="S12" s="1"/>
      <c r="T12" s="1"/>
      <c r="U12" s="1"/>
      <c r="V12" s="1"/>
      <c r="W12" s="1"/>
      <c r="X12" s="1"/>
      <c r="Y12" s="1"/>
    </row>
    <row r="13" spans="1:25" ht="15.75" x14ac:dyDescent="0.2">
      <c r="A13" s="90">
        <f t="shared" si="0"/>
        <v>12</v>
      </c>
      <c r="B13" s="94" t="s">
        <v>15</v>
      </c>
      <c r="C13" s="34">
        <v>2012</v>
      </c>
      <c r="D13" s="35">
        <v>864</v>
      </c>
      <c r="E13" s="34">
        <v>5082</v>
      </c>
      <c r="F13" s="22">
        <v>1500</v>
      </c>
      <c r="G13" s="73">
        <v>1999</v>
      </c>
      <c r="H13" s="73">
        <v>1412</v>
      </c>
      <c r="I13" s="229">
        <v>15000</v>
      </c>
      <c r="J13" s="110">
        <v>10000</v>
      </c>
      <c r="K13" s="187">
        <v>1500</v>
      </c>
      <c r="L13" s="151">
        <f t="shared" si="2"/>
        <v>1575</v>
      </c>
      <c r="M13" s="289">
        <f t="shared" si="2"/>
        <v>1653.75</v>
      </c>
      <c r="N13" s="305"/>
      <c r="O13" s="1"/>
      <c r="P13" s="1"/>
      <c r="Q13" s="1"/>
      <c r="R13" s="1"/>
      <c r="S13" s="1"/>
      <c r="T13" s="1"/>
      <c r="U13" s="1"/>
      <c r="V13" s="1"/>
      <c r="W13" s="1"/>
      <c r="X13" s="1"/>
      <c r="Y13" s="1"/>
    </row>
    <row r="14" spans="1:25" ht="15.75" x14ac:dyDescent="0.2">
      <c r="A14" s="90">
        <f t="shared" si="0"/>
        <v>13</v>
      </c>
      <c r="B14" s="95" t="s">
        <v>67</v>
      </c>
      <c r="C14" s="36"/>
      <c r="D14" s="37"/>
      <c r="E14" s="36">
        <v>0</v>
      </c>
      <c r="F14" s="9"/>
      <c r="G14" s="84">
        <v>258</v>
      </c>
      <c r="H14" s="84">
        <v>207</v>
      </c>
      <c r="I14" s="230">
        <v>1325</v>
      </c>
      <c r="J14" s="127">
        <v>1325</v>
      </c>
      <c r="K14" s="187">
        <v>1000</v>
      </c>
      <c r="L14" s="151">
        <f t="shared" si="2"/>
        <v>1050</v>
      </c>
      <c r="M14" s="289">
        <f t="shared" si="2"/>
        <v>1102.5</v>
      </c>
      <c r="N14" s="305"/>
      <c r="O14" s="1"/>
      <c r="P14" s="1"/>
      <c r="Q14" s="1"/>
      <c r="R14" s="1"/>
      <c r="S14" s="1"/>
      <c r="T14" s="1"/>
      <c r="U14" s="1"/>
      <c r="V14" s="1"/>
      <c r="W14" s="1"/>
      <c r="X14" s="1"/>
      <c r="Y14" s="1"/>
    </row>
    <row r="15" spans="1:25" ht="15.75" x14ac:dyDescent="0.2">
      <c r="A15" s="90">
        <f t="shared" si="0"/>
        <v>14</v>
      </c>
      <c r="B15" s="95" t="s">
        <v>68</v>
      </c>
      <c r="C15" s="36"/>
      <c r="D15" s="37"/>
      <c r="E15" s="36">
        <v>0</v>
      </c>
      <c r="F15" s="9"/>
      <c r="G15" s="73">
        <v>1322</v>
      </c>
      <c r="H15" s="73">
        <v>1162</v>
      </c>
      <c r="I15" s="230">
        <v>1650</v>
      </c>
      <c r="J15" s="110">
        <v>1650</v>
      </c>
      <c r="K15" s="187">
        <v>1500</v>
      </c>
      <c r="L15" s="151">
        <v>1500</v>
      </c>
      <c r="M15" s="289">
        <v>1500</v>
      </c>
      <c r="N15" s="305"/>
      <c r="O15" s="1"/>
      <c r="P15" s="1"/>
      <c r="Q15" s="1"/>
      <c r="R15" s="1"/>
      <c r="S15" s="1"/>
      <c r="T15" s="1"/>
      <c r="U15" s="1"/>
      <c r="V15" s="1"/>
      <c r="W15" s="1"/>
      <c r="X15" s="1"/>
      <c r="Y15" s="1"/>
    </row>
    <row r="16" spans="1:25" ht="16.5" thickBot="1" x14ac:dyDescent="0.25">
      <c r="A16" s="90">
        <f>SUM(A15+1)</f>
        <v>15</v>
      </c>
      <c r="B16" s="174" t="s">
        <v>81</v>
      </c>
      <c r="C16" s="58"/>
      <c r="D16" s="59"/>
      <c r="E16" s="58"/>
      <c r="F16" s="60"/>
      <c r="G16" s="106">
        <v>-40</v>
      </c>
      <c r="H16" s="106">
        <v>-180</v>
      </c>
      <c r="I16" s="230">
        <v>0</v>
      </c>
      <c r="J16" s="221">
        <v>-100</v>
      </c>
      <c r="K16" s="187">
        <v>0</v>
      </c>
      <c r="L16" s="144">
        <f t="shared" si="2"/>
        <v>0</v>
      </c>
      <c r="M16" s="290">
        <f t="shared" si="2"/>
        <v>0</v>
      </c>
      <c r="N16" s="306"/>
      <c r="O16" s="1"/>
      <c r="P16" s="1"/>
      <c r="Q16" s="1"/>
      <c r="R16" s="1"/>
      <c r="S16" s="1"/>
      <c r="T16" s="1"/>
      <c r="U16" s="1"/>
      <c r="V16" s="1"/>
      <c r="W16" s="1"/>
      <c r="X16" s="1"/>
      <c r="Y16" s="1"/>
    </row>
    <row r="17" spans="1:25" ht="20.25" thickTop="1" thickBot="1" x14ac:dyDescent="0.25">
      <c r="A17" s="90">
        <f t="shared" si="0"/>
        <v>16</v>
      </c>
      <c r="B17" s="96" t="s">
        <v>16</v>
      </c>
      <c r="C17" s="38">
        <f>SUM(C3:C15)</f>
        <v>207744</v>
      </c>
      <c r="D17" s="39">
        <f>SUM(D3:D15)</f>
        <v>242152</v>
      </c>
      <c r="E17" s="38">
        <f>SUM(E3:E15)</f>
        <v>269672</v>
      </c>
      <c r="F17" s="10">
        <f>SUM(F3:F15)</f>
        <v>326281</v>
      </c>
      <c r="G17" s="68">
        <f>SUM(G3:G16)</f>
        <v>378904</v>
      </c>
      <c r="H17" s="68">
        <f>SUM(H3:H16)</f>
        <v>413367</v>
      </c>
      <c r="I17" s="231">
        <f>SUM(I3:I15)</f>
        <v>494548</v>
      </c>
      <c r="J17" s="222">
        <f>SUM(J3:J16)</f>
        <v>495350</v>
      </c>
      <c r="K17" s="165">
        <f>SUM(K3:K16)</f>
        <v>521026.2</v>
      </c>
      <c r="L17" s="145">
        <f>SUM(L3:L16)</f>
        <v>545165.56000000006</v>
      </c>
      <c r="M17" s="291">
        <f>SUM(M3:M16)</f>
        <v>572348.83800000011</v>
      </c>
      <c r="N17" s="307"/>
      <c r="O17" s="1"/>
      <c r="P17" s="1"/>
      <c r="Q17" s="1"/>
      <c r="R17" s="1"/>
      <c r="S17" s="1"/>
      <c r="T17" s="1"/>
      <c r="U17" s="1"/>
      <c r="V17" s="1"/>
      <c r="W17" s="1"/>
      <c r="X17" s="1"/>
      <c r="Y17" s="1"/>
    </row>
    <row r="18" spans="1:25" ht="80.25" thickTop="1" thickBot="1" x14ac:dyDescent="0.3">
      <c r="A18" s="90">
        <f t="shared" si="0"/>
        <v>17</v>
      </c>
      <c r="B18" s="181" t="s">
        <v>17</v>
      </c>
      <c r="C18" s="182" t="s">
        <v>4</v>
      </c>
      <c r="D18" s="182" t="s">
        <v>5</v>
      </c>
      <c r="E18" s="182" t="s">
        <v>18</v>
      </c>
      <c r="F18" s="183" t="s">
        <v>19</v>
      </c>
      <c r="G18" s="107" t="s">
        <v>80</v>
      </c>
      <c r="H18" s="184" t="s">
        <v>103</v>
      </c>
      <c r="I18" s="232" t="s">
        <v>8</v>
      </c>
      <c r="J18" s="185" t="s">
        <v>9</v>
      </c>
      <c r="K18" s="164" t="s">
        <v>108</v>
      </c>
      <c r="L18" s="143" t="s">
        <v>99</v>
      </c>
      <c r="M18" s="243" t="s">
        <v>101</v>
      </c>
      <c r="N18" s="308"/>
      <c r="O18" s="1"/>
      <c r="P18" s="1"/>
      <c r="Q18" s="1"/>
      <c r="R18" s="1"/>
      <c r="S18" s="1"/>
      <c r="T18" s="1"/>
      <c r="U18" s="1"/>
      <c r="V18" s="1"/>
      <c r="W18" s="1"/>
      <c r="X18" s="1"/>
      <c r="Y18" s="1"/>
    </row>
    <row r="19" spans="1:25" ht="31.5" x14ac:dyDescent="0.2">
      <c r="A19" s="90">
        <f t="shared" si="0"/>
        <v>18</v>
      </c>
      <c r="B19" s="97" t="s">
        <v>20</v>
      </c>
      <c r="C19" s="32">
        <v>379</v>
      </c>
      <c r="D19" s="33">
        <v>394</v>
      </c>
      <c r="E19" s="32">
        <v>0</v>
      </c>
      <c r="F19" s="65">
        <v>400</v>
      </c>
      <c r="G19" s="75">
        <v>557</v>
      </c>
      <c r="H19" s="75">
        <v>0</v>
      </c>
      <c r="I19" s="233">
        <v>450</v>
      </c>
      <c r="J19" s="223">
        <v>450</v>
      </c>
      <c r="K19" s="166">
        <v>488</v>
      </c>
      <c r="L19" s="151">
        <v>488</v>
      </c>
      <c r="M19" s="289">
        <v>488</v>
      </c>
      <c r="N19" s="309" t="s">
        <v>199</v>
      </c>
      <c r="O19" s="1"/>
      <c r="P19" s="1"/>
      <c r="Q19" s="1"/>
      <c r="R19" s="1"/>
      <c r="S19" s="1"/>
      <c r="T19" s="1"/>
      <c r="U19" s="1"/>
      <c r="V19" s="1"/>
      <c r="W19" s="1"/>
      <c r="X19" s="1"/>
      <c r="Y19" s="1"/>
    </row>
    <row r="20" spans="1:25" ht="31.5" x14ac:dyDescent="0.2">
      <c r="A20" s="90">
        <f t="shared" si="0"/>
        <v>19</v>
      </c>
      <c r="B20" s="2" t="s">
        <v>21</v>
      </c>
      <c r="C20" s="34">
        <v>5902</v>
      </c>
      <c r="D20" s="35">
        <v>4196</v>
      </c>
      <c r="E20" s="34">
        <v>743</v>
      </c>
      <c r="F20" s="22">
        <v>5750</v>
      </c>
      <c r="G20" s="73">
        <v>959</v>
      </c>
      <c r="H20" s="73">
        <v>3014</v>
      </c>
      <c r="I20" s="234">
        <v>5750</v>
      </c>
      <c r="J20" s="224">
        <v>5750</v>
      </c>
      <c r="K20" s="166">
        <v>5750</v>
      </c>
      <c r="L20" s="151">
        <v>5750</v>
      </c>
      <c r="M20" s="289">
        <v>5750</v>
      </c>
      <c r="N20" s="310" t="s">
        <v>199</v>
      </c>
      <c r="O20" s="1"/>
      <c r="P20" s="1"/>
      <c r="Q20" s="1"/>
      <c r="R20" s="1"/>
      <c r="S20" s="1"/>
      <c r="T20" s="1"/>
      <c r="U20" s="1"/>
      <c r="V20" s="1"/>
      <c r="W20" s="1"/>
      <c r="X20" s="1"/>
      <c r="Y20" s="1"/>
    </row>
    <row r="21" spans="1:25" ht="15.75" x14ac:dyDescent="0.2">
      <c r="A21" s="90">
        <f t="shared" si="0"/>
        <v>20</v>
      </c>
      <c r="B21" s="175" t="s">
        <v>22</v>
      </c>
      <c r="C21" s="34">
        <v>-2123</v>
      </c>
      <c r="D21" s="35">
        <v>-1127</v>
      </c>
      <c r="E21" s="34">
        <v>0</v>
      </c>
      <c r="F21" s="11">
        <v>0</v>
      </c>
      <c r="G21" s="74">
        <v>0</v>
      </c>
      <c r="H21" s="74">
        <v>-717</v>
      </c>
      <c r="I21" s="234">
        <v>0</v>
      </c>
      <c r="J21" s="224">
        <v>-633</v>
      </c>
      <c r="K21" s="166">
        <v>0</v>
      </c>
      <c r="L21" s="151">
        <f t="shared" ref="L21:M23" si="3">SUM(K21/100)*105</f>
        <v>0</v>
      </c>
      <c r="M21" s="289">
        <f t="shared" si="3"/>
        <v>0</v>
      </c>
      <c r="N21" s="300"/>
      <c r="O21" s="1"/>
      <c r="P21" s="1"/>
      <c r="Q21" s="1"/>
      <c r="R21" s="1"/>
      <c r="S21" s="1"/>
      <c r="T21" s="1"/>
      <c r="U21" s="1"/>
      <c r="V21" s="1"/>
      <c r="W21" s="1"/>
      <c r="X21" s="1"/>
      <c r="Y21" s="1"/>
    </row>
    <row r="22" spans="1:25" ht="15.75" x14ac:dyDescent="0.2">
      <c r="A22" s="90">
        <f t="shared" si="0"/>
        <v>21</v>
      </c>
      <c r="B22" s="98" t="s">
        <v>23</v>
      </c>
      <c r="C22" s="34">
        <v>24</v>
      </c>
      <c r="D22" s="35">
        <v>344</v>
      </c>
      <c r="E22" s="34">
        <v>0</v>
      </c>
      <c r="F22" s="22">
        <v>400</v>
      </c>
      <c r="G22" s="73">
        <v>110</v>
      </c>
      <c r="H22" s="73">
        <v>212</v>
      </c>
      <c r="I22" s="234">
        <v>220</v>
      </c>
      <c r="J22" s="224">
        <v>220</v>
      </c>
      <c r="K22" s="166">
        <v>230</v>
      </c>
      <c r="L22" s="151">
        <v>240</v>
      </c>
      <c r="M22" s="289">
        <v>250</v>
      </c>
      <c r="N22" s="310"/>
      <c r="O22" s="1"/>
      <c r="P22" s="1"/>
      <c r="Q22" s="1"/>
      <c r="R22" s="1"/>
      <c r="S22" s="1"/>
      <c r="T22" s="1"/>
      <c r="U22" s="1"/>
      <c r="V22" s="1"/>
      <c r="W22" s="1"/>
      <c r="X22" s="1"/>
      <c r="Y22" s="1"/>
    </row>
    <row r="23" spans="1:25" ht="15.75" x14ac:dyDescent="0.2">
      <c r="A23" s="90">
        <f t="shared" si="0"/>
        <v>22</v>
      </c>
      <c r="B23" s="2" t="s">
        <v>24</v>
      </c>
      <c r="C23" s="34">
        <v>401</v>
      </c>
      <c r="D23" s="35">
        <v>146</v>
      </c>
      <c r="E23" s="34">
        <v>0</v>
      </c>
      <c r="F23" s="22">
        <v>400</v>
      </c>
      <c r="G23" s="73">
        <v>7</v>
      </c>
      <c r="H23" s="73">
        <v>185</v>
      </c>
      <c r="I23" s="234">
        <v>300</v>
      </c>
      <c r="J23" s="224">
        <v>300</v>
      </c>
      <c r="K23" s="166">
        <f t="shared" ref="K23" si="4">SUM(J23/100)*110</f>
        <v>330</v>
      </c>
      <c r="L23" s="151">
        <f t="shared" si="3"/>
        <v>346.5</v>
      </c>
      <c r="M23" s="289">
        <f t="shared" si="3"/>
        <v>363.82499999999999</v>
      </c>
      <c r="N23" s="310"/>
      <c r="O23" s="1"/>
      <c r="P23" s="1"/>
      <c r="Q23" s="1"/>
      <c r="R23" s="1"/>
      <c r="S23" s="1"/>
      <c r="T23" s="1"/>
      <c r="U23" s="1"/>
      <c r="V23" s="1"/>
      <c r="W23" s="1"/>
      <c r="X23" s="1"/>
      <c r="Y23" s="1"/>
    </row>
    <row r="24" spans="1:25" ht="15.75" x14ac:dyDescent="0.2">
      <c r="A24" s="90">
        <f t="shared" si="0"/>
        <v>23</v>
      </c>
      <c r="B24" s="2" t="s">
        <v>27</v>
      </c>
      <c r="C24" s="34">
        <v>0</v>
      </c>
      <c r="D24" s="35">
        <v>1281</v>
      </c>
      <c r="E24" s="34">
        <v>2069</v>
      </c>
      <c r="F24" s="22">
        <v>1500</v>
      </c>
      <c r="G24" s="73">
        <v>356</v>
      </c>
      <c r="H24" s="73">
        <v>14</v>
      </c>
      <c r="I24" s="234">
        <v>2500</v>
      </c>
      <c r="J24" s="224">
        <v>2500</v>
      </c>
      <c r="K24" s="190">
        <v>1500</v>
      </c>
      <c r="L24" s="189">
        <v>1500</v>
      </c>
      <c r="M24" s="286">
        <v>1500</v>
      </c>
      <c r="N24" s="310" t="s">
        <v>168</v>
      </c>
      <c r="O24" s="1"/>
      <c r="P24" s="1"/>
      <c r="Q24" s="1"/>
      <c r="R24" s="1"/>
      <c r="S24" s="1"/>
      <c r="T24" s="1"/>
      <c r="U24" s="1"/>
      <c r="V24" s="1"/>
      <c r="W24" s="1"/>
      <c r="X24" s="1"/>
      <c r="Y24" s="1"/>
    </row>
    <row r="25" spans="1:25" ht="15.75" x14ac:dyDescent="0.2">
      <c r="A25" s="90">
        <f t="shared" si="0"/>
        <v>24</v>
      </c>
      <c r="B25" s="2" t="s">
        <v>26</v>
      </c>
      <c r="C25" s="34">
        <v>948</v>
      </c>
      <c r="D25" s="35">
        <v>352</v>
      </c>
      <c r="E25" s="34">
        <v>1085</v>
      </c>
      <c r="F25" s="22">
        <v>2000</v>
      </c>
      <c r="G25" s="73">
        <v>210</v>
      </c>
      <c r="H25" s="73">
        <v>514</v>
      </c>
      <c r="I25" s="234">
        <v>1120</v>
      </c>
      <c r="J25" s="224">
        <v>1120</v>
      </c>
      <c r="K25" s="166">
        <v>1120</v>
      </c>
      <c r="L25" s="151">
        <v>1120</v>
      </c>
      <c r="M25" s="289">
        <v>1120</v>
      </c>
      <c r="N25" s="310"/>
      <c r="O25" s="1"/>
      <c r="P25" s="1"/>
      <c r="Q25" s="1"/>
      <c r="R25" s="1"/>
      <c r="S25" s="1"/>
      <c r="T25" s="1"/>
      <c r="U25" s="1"/>
      <c r="V25" s="1"/>
      <c r="W25" s="1"/>
      <c r="X25" s="1"/>
      <c r="Y25" s="1"/>
    </row>
    <row r="26" spans="1:25" ht="31.5" x14ac:dyDescent="0.2">
      <c r="A26" s="90">
        <f t="shared" si="0"/>
        <v>25</v>
      </c>
      <c r="B26" s="94" t="s">
        <v>28</v>
      </c>
      <c r="C26" s="34">
        <v>0</v>
      </c>
      <c r="D26" s="35">
        <v>161</v>
      </c>
      <c r="E26" s="34">
        <v>0</v>
      </c>
      <c r="F26" s="8">
        <v>6000</v>
      </c>
      <c r="G26" s="73">
        <v>9524</v>
      </c>
      <c r="H26" s="73">
        <v>0</v>
      </c>
      <c r="I26" s="234">
        <v>12000</v>
      </c>
      <c r="J26" s="224">
        <v>12000</v>
      </c>
      <c r="K26" s="166">
        <v>6000</v>
      </c>
      <c r="L26" s="151">
        <v>6000</v>
      </c>
      <c r="M26" s="289">
        <v>6000</v>
      </c>
      <c r="N26" s="305" t="s">
        <v>195</v>
      </c>
      <c r="O26" s="1"/>
      <c r="P26" s="1"/>
      <c r="Q26" s="1"/>
      <c r="R26" s="1"/>
      <c r="S26" s="1"/>
      <c r="T26" s="1"/>
      <c r="U26" s="1"/>
      <c r="V26" s="1"/>
      <c r="W26" s="1"/>
      <c r="X26" s="1"/>
      <c r="Y26" s="1"/>
    </row>
    <row r="27" spans="1:25" ht="32.25" thickBot="1" x14ac:dyDescent="0.25">
      <c r="A27" s="90">
        <f t="shared" si="0"/>
        <v>26</v>
      </c>
      <c r="B27" s="99" t="s">
        <v>25</v>
      </c>
      <c r="C27" s="36">
        <v>3788</v>
      </c>
      <c r="D27" s="37">
        <v>2623</v>
      </c>
      <c r="E27" s="36">
        <v>3152</v>
      </c>
      <c r="F27" s="61">
        <v>6400</v>
      </c>
      <c r="G27" s="84">
        <v>2644</v>
      </c>
      <c r="H27" s="84">
        <v>1970</v>
      </c>
      <c r="I27" s="235">
        <v>7200</v>
      </c>
      <c r="J27" s="224">
        <v>7200</v>
      </c>
      <c r="K27" s="166">
        <v>7800</v>
      </c>
      <c r="L27" s="151">
        <v>7800</v>
      </c>
      <c r="M27" s="289">
        <v>7800</v>
      </c>
      <c r="N27" s="311" t="s">
        <v>234</v>
      </c>
      <c r="O27" s="1"/>
      <c r="P27" s="1"/>
      <c r="Q27" s="1"/>
      <c r="R27" s="1"/>
      <c r="S27" s="1"/>
      <c r="T27" s="1"/>
      <c r="U27" s="1"/>
      <c r="V27" s="1"/>
      <c r="W27" s="1"/>
      <c r="X27" s="1"/>
      <c r="Y27" s="1"/>
    </row>
    <row r="28" spans="1:25" ht="22.5" customHeight="1" thickTop="1" thickBot="1" x14ac:dyDescent="0.25">
      <c r="A28" s="90">
        <f t="shared" si="0"/>
        <v>27</v>
      </c>
      <c r="B28" s="96" t="s">
        <v>16</v>
      </c>
      <c r="C28" s="38">
        <f t="shared" ref="C28:M28" si="5">SUM(C19:C27)</f>
        <v>9319</v>
      </c>
      <c r="D28" s="39">
        <f t="shared" si="5"/>
        <v>8370</v>
      </c>
      <c r="E28" s="38">
        <f t="shared" si="5"/>
        <v>7049</v>
      </c>
      <c r="F28" s="10">
        <f t="shared" si="5"/>
        <v>22850</v>
      </c>
      <c r="G28" s="72">
        <f t="shared" si="5"/>
        <v>14367</v>
      </c>
      <c r="H28" s="72">
        <f t="shared" si="5"/>
        <v>5192</v>
      </c>
      <c r="I28" s="236">
        <f t="shared" si="5"/>
        <v>29540</v>
      </c>
      <c r="J28" s="128">
        <f t="shared" si="5"/>
        <v>28907</v>
      </c>
      <c r="K28" s="167">
        <f t="shared" si="5"/>
        <v>23218</v>
      </c>
      <c r="L28" s="147">
        <f t="shared" si="5"/>
        <v>23244.5</v>
      </c>
      <c r="M28" s="292">
        <f t="shared" si="5"/>
        <v>23271.825000000001</v>
      </c>
      <c r="N28" s="307"/>
      <c r="O28" s="1"/>
      <c r="P28" s="1"/>
      <c r="Q28" s="1"/>
      <c r="R28" s="1"/>
      <c r="S28" s="1"/>
      <c r="T28" s="1"/>
      <c r="U28" s="1"/>
      <c r="V28" s="1"/>
      <c r="W28" s="1"/>
      <c r="X28" s="1"/>
      <c r="Y28" s="1"/>
    </row>
    <row r="29" spans="1:25" ht="80.25" thickTop="1" thickBot="1" x14ac:dyDescent="0.25">
      <c r="A29" s="90">
        <f t="shared" si="0"/>
        <v>28</v>
      </c>
      <c r="B29" s="350" t="s">
        <v>163</v>
      </c>
      <c r="C29" s="182" t="s">
        <v>4</v>
      </c>
      <c r="D29" s="182" t="s">
        <v>5</v>
      </c>
      <c r="E29" s="182" t="s">
        <v>18</v>
      </c>
      <c r="F29" s="183" t="s">
        <v>19</v>
      </c>
      <c r="G29" s="107" t="s">
        <v>80</v>
      </c>
      <c r="H29" s="184" t="s">
        <v>103</v>
      </c>
      <c r="I29" s="232" t="s">
        <v>8</v>
      </c>
      <c r="J29" s="225" t="s">
        <v>9</v>
      </c>
      <c r="K29" s="164" t="s">
        <v>108</v>
      </c>
      <c r="L29" s="143" t="s">
        <v>99</v>
      </c>
      <c r="M29" s="243" t="s">
        <v>101</v>
      </c>
      <c r="N29" s="312"/>
      <c r="O29" s="1"/>
      <c r="P29" s="1"/>
      <c r="Q29" s="1"/>
      <c r="R29" s="1"/>
      <c r="S29" s="1"/>
      <c r="T29" s="1"/>
      <c r="U29" s="1"/>
      <c r="V29" s="1"/>
      <c r="W29" s="1"/>
      <c r="X29" s="1"/>
      <c r="Y29" s="1"/>
    </row>
    <row r="30" spans="1:25" ht="31.5" x14ac:dyDescent="0.2">
      <c r="A30" s="90">
        <f t="shared" si="0"/>
        <v>29</v>
      </c>
      <c r="B30" s="97" t="s">
        <v>78</v>
      </c>
      <c r="C30" s="32">
        <v>2390</v>
      </c>
      <c r="D30" s="33">
        <v>4710</v>
      </c>
      <c r="E30" s="32">
        <v>6108</v>
      </c>
      <c r="F30" s="55">
        <v>5000</v>
      </c>
      <c r="G30" s="85">
        <v>18966</v>
      </c>
      <c r="H30" s="85">
        <v>20595</v>
      </c>
      <c r="I30" s="233">
        <v>29500</v>
      </c>
      <c r="J30" s="109">
        <v>29500</v>
      </c>
      <c r="K30" s="190">
        <v>43150</v>
      </c>
      <c r="L30" s="189">
        <f>SUM(K30/100)*105</f>
        <v>45307.5</v>
      </c>
      <c r="M30" s="286">
        <f>SUM(L30/100)*105</f>
        <v>47572.875</v>
      </c>
      <c r="N30" s="347" t="s">
        <v>200</v>
      </c>
      <c r="O30" s="1"/>
      <c r="P30" s="1"/>
      <c r="Q30" s="1"/>
      <c r="R30" s="1"/>
      <c r="S30" s="1"/>
      <c r="T30" s="1"/>
      <c r="U30" s="1"/>
      <c r="V30" s="1"/>
      <c r="W30" s="1"/>
      <c r="X30" s="1"/>
      <c r="Y30" s="1"/>
    </row>
    <row r="31" spans="1:25" ht="31.5" x14ac:dyDescent="0.2">
      <c r="A31" s="90">
        <f t="shared" si="0"/>
        <v>30</v>
      </c>
      <c r="B31" s="92" t="s">
        <v>70</v>
      </c>
      <c r="C31" s="34">
        <v>172</v>
      </c>
      <c r="D31" s="35">
        <v>553</v>
      </c>
      <c r="E31" s="34">
        <v>275</v>
      </c>
      <c r="F31" s="22">
        <v>600</v>
      </c>
      <c r="G31" s="86">
        <v>306</v>
      </c>
      <c r="H31" s="86">
        <v>220</v>
      </c>
      <c r="I31" s="234">
        <v>275</v>
      </c>
      <c r="J31" s="110">
        <v>947</v>
      </c>
      <c r="K31" s="190">
        <v>300</v>
      </c>
      <c r="L31" s="189">
        <v>300</v>
      </c>
      <c r="M31" s="286">
        <v>300</v>
      </c>
      <c r="N31" s="287"/>
      <c r="O31" s="1"/>
      <c r="P31" s="1"/>
      <c r="Q31" s="1"/>
      <c r="R31" s="1"/>
      <c r="S31" s="1"/>
      <c r="T31" s="1"/>
      <c r="U31" s="1"/>
      <c r="V31" s="1"/>
      <c r="W31" s="1"/>
      <c r="X31" s="1"/>
      <c r="Y31" s="1"/>
    </row>
    <row r="32" spans="1:25" ht="15.75" x14ac:dyDescent="0.2">
      <c r="A32" s="90">
        <f t="shared" si="0"/>
        <v>31</v>
      </c>
      <c r="B32" s="56" t="s">
        <v>29</v>
      </c>
      <c r="C32" s="32">
        <v>172</v>
      </c>
      <c r="D32" s="33">
        <v>20</v>
      </c>
      <c r="E32" s="32">
        <v>0</v>
      </c>
      <c r="F32" s="55">
        <v>210</v>
      </c>
      <c r="G32" s="85">
        <v>33</v>
      </c>
      <c r="H32" s="85">
        <v>4</v>
      </c>
      <c r="I32" s="233">
        <v>50</v>
      </c>
      <c r="J32" s="109">
        <v>50</v>
      </c>
      <c r="K32" s="190">
        <v>50</v>
      </c>
      <c r="L32" s="189">
        <v>50</v>
      </c>
      <c r="M32" s="286">
        <v>50</v>
      </c>
      <c r="N32" s="287"/>
      <c r="O32" s="1"/>
      <c r="P32" s="1"/>
      <c r="Q32" s="1"/>
      <c r="R32" s="1"/>
      <c r="S32" s="1"/>
      <c r="T32" s="1"/>
      <c r="U32" s="1"/>
      <c r="V32" s="1"/>
      <c r="W32" s="1"/>
      <c r="X32" s="1"/>
      <c r="Y32" s="1"/>
    </row>
    <row r="33" spans="1:25" ht="15.75" x14ac:dyDescent="0.2">
      <c r="A33" s="90">
        <f t="shared" si="0"/>
        <v>32</v>
      </c>
      <c r="B33" s="2" t="s">
        <v>96</v>
      </c>
      <c r="C33" s="34">
        <v>14737</v>
      </c>
      <c r="D33" s="35">
        <v>14219</v>
      </c>
      <c r="E33" s="34">
        <v>3135</v>
      </c>
      <c r="F33" s="22">
        <v>15000</v>
      </c>
      <c r="G33" s="86">
        <v>12308</v>
      </c>
      <c r="H33" s="86">
        <v>9056</v>
      </c>
      <c r="I33" s="234">
        <v>6200</v>
      </c>
      <c r="J33" s="110">
        <v>6200</v>
      </c>
      <c r="K33" s="190">
        <v>0</v>
      </c>
      <c r="L33" s="189">
        <v>0</v>
      </c>
      <c r="M33" s="286">
        <v>0</v>
      </c>
      <c r="N33" s="348" t="s">
        <v>145</v>
      </c>
      <c r="O33" s="1"/>
      <c r="P33" s="1"/>
      <c r="Q33" s="1"/>
      <c r="R33" s="1"/>
      <c r="S33" s="1"/>
      <c r="T33" s="1"/>
      <c r="U33" s="1"/>
      <c r="V33" s="1"/>
      <c r="W33" s="1"/>
      <c r="X33" s="1"/>
      <c r="Y33" s="1"/>
    </row>
    <row r="34" spans="1:25" ht="15.75" x14ac:dyDescent="0.2">
      <c r="A34" s="90">
        <f t="shared" si="0"/>
        <v>33</v>
      </c>
      <c r="B34" s="175" t="s">
        <v>97</v>
      </c>
      <c r="C34" s="34">
        <v>-18260</v>
      </c>
      <c r="D34" s="35">
        <v>-16844</v>
      </c>
      <c r="E34" s="34">
        <v>-468</v>
      </c>
      <c r="F34" s="23">
        <v>-15000</v>
      </c>
      <c r="G34" s="87">
        <v>-12283</v>
      </c>
      <c r="H34" s="87">
        <v>-10990</v>
      </c>
      <c r="I34" s="234">
        <v>-6500</v>
      </c>
      <c r="J34" s="110">
        <v>-6500</v>
      </c>
      <c r="K34" s="190">
        <v>-10000</v>
      </c>
      <c r="L34" s="189">
        <v>-10000</v>
      </c>
      <c r="M34" s="286">
        <v>-10000</v>
      </c>
      <c r="N34" s="348"/>
      <c r="O34" s="1"/>
      <c r="P34" s="1"/>
      <c r="Q34" s="1"/>
      <c r="R34" s="1"/>
      <c r="S34" s="1"/>
      <c r="T34" s="1"/>
      <c r="U34" s="1"/>
      <c r="V34" s="1"/>
      <c r="W34" s="1"/>
      <c r="X34" s="1"/>
      <c r="Y34" s="1"/>
    </row>
    <row r="35" spans="1:25" ht="32.25" thickBot="1" x14ac:dyDescent="0.25">
      <c r="A35" s="90">
        <f t="shared" si="0"/>
        <v>34</v>
      </c>
      <c r="B35" s="174" t="s">
        <v>69</v>
      </c>
      <c r="C35" s="36">
        <v>-18260</v>
      </c>
      <c r="D35" s="37">
        <v>-16844</v>
      </c>
      <c r="E35" s="36">
        <v>-468</v>
      </c>
      <c r="F35" s="62">
        <v>-15000</v>
      </c>
      <c r="G35" s="108">
        <v>-3289</v>
      </c>
      <c r="H35" s="108">
        <v>-1750</v>
      </c>
      <c r="I35" s="235">
        <v>-500</v>
      </c>
      <c r="J35" s="127">
        <v>-3480</v>
      </c>
      <c r="K35" s="190">
        <v>0</v>
      </c>
      <c r="L35" s="189">
        <v>0</v>
      </c>
      <c r="M35" s="286">
        <v>0</v>
      </c>
      <c r="N35" s="349" t="s">
        <v>146</v>
      </c>
      <c r="O35" s="1"/>
      <c r="P35" s="1"/>
      <c r="Q35" s="1"/>
      <c r="R35" s="1"/>
      <c r="S35" s="1"/>
      <c r="T35" s="1"/>
      <c r="U35" s="1"/>
      <c r="V35" s="1"/>
      <c r="W35" s="1"/>
      <c r="X35" s="1"/>
      <c r="Y35" s="1"/>
    </row>
    <row r="36" spans="1:25" ht="22.5" customHeight="1" thickTop="1" thickBot="1" x14ac:dyDescent="0.25">
      <c r="A36" s="90">
        <f t="shared" si="0"/>
        <v>35</v>
      </c>
      <c r="B36" s="96" t="s">
        <v>16</v>
      </c>
      <c r="C36" s="38">
        <f>SUM(C30:C34)</f>
        <v>-789</v>
      </c>
      <c r="D36" s="39">
        <f>SUM(D30:D34)</f>
        <v>2658</v>
      </c>
      <c r="E36" s="38">
        <f>SUM(E30:E34)</f>
        <v>9050</v>
      </c>
      <c r="F36" s="10">
        <f>SUM(F30:F34)</f>
        <v>5810</v>
      </c>
      <c r="G36" s="72">
        <f t="shared" ref="G36" si="6">SUM(G30:G35)</f>
        <v>16041</v>
      </c>
      <c r="H36" s="72">
        <f t="shared" ref="H36:M36" si="7">SUM(H30:H35)</f>
        <v>17135</v>
      </c>
      <c r="I36" s="236">
        <f t="shared" si="7"/>
        <v>29025</v>
      </c>
      <c r="J36" s="226">
        <f t="shared" si="7"/>
        <v>26717</v>
      </c>
      <c r="K36" s="168">
        <f t="shared" ref="K36:L36" si="8">SUM(K30:K35)</f>
        <v>33500</v>
      </c>
      <c r="L36" s="147">
        <f t="shared" si="8"/>
        <v>35657.5</v>
      </c>
      <c r="M36" s="292">
        <f t="shared" si="7"/>
        <v>37922.875</v>
      </c>
      <c r="N36" s="313"/>
      <c r="O36" s="1"/>
      <c r="P36" s="1"/>
      <c r="Q36" s="1"/>
      <c r="R36" s="1"/>
      <c r="S36" s="1"/>
      <c r="T36" s="1"/>
      <c r="U36" s="1"/>
      <c r="V36" s="1"/>
      <c r="W36" s="1"/>
      <c r="X36" s="1"/>
      <c r="Y36" s="1"/>
    </row>
    <row r="37" spans="1:25" ht="80.25" thickTop="1" thickBot="1" x14ac:dyDescent="0.25">
      <c r="A37" s="90">
        <f t="shared" si="0"/>
        <v>36</v>
      </c>
      <c r="B37" s="181" t="s">
        <v>201</v>
      </c>
      <c r="C37" s="182" t="s">
        <v>4</v>
      </c>
      <c r="D37" s="182" t="s">
        <v>5</v>
      </c>
      <c r="E37" s="182" t="s">
        <v>18</v>
      </c>
      <c r="F37" s="183" t="s">
        <v>19</v>
      </c>
      <c r="G37" s="107" t="s">
        <v>80</v>
      </c>
      <c r="H37" s="184" t="s">
        <v>103</v>
      </c>
      <c r="I37" s="232" t="s">
        <v>8</v>
      </c>
      <c r="J37" s="225" t="s">
        <v>9</v>
      </c>
      <c r="K37" s="164" t="s">
        <v>108</v>
      </c>
      <c r="L37" s="143" t="s">
        <v>99</v>
      </c>
      <c r="M37" s="243" t="s">
        <v>101</v>
      </c>
      <c r="N37" s="307"/>
      <c r="O37" s="1"/>
      <c r="P37" s="1"/>
      <c r="Q37" s="1"/>
      <c r="R37" s="1"/>
      <c r="S37" s="1"/>
      <c r="T37" s="1"/>
      <c r="U37" s="1"/>
      <c r="V37" s="1"/>
      <c r="W37" s="1"/>
      <c r="X37" s="1"/>
      <c r="Y37" s="1"/>
    </row>
    <row r="38" spans="1:25" ht="15.75" x14ac:dyDescent="0.2">
      <c r="A38" s="90">
        <f t="shared" si="0"/>
        <v>37</v>
      </c>
      <c r="B38" s="97" t="s">
        <v>30</v>
      </c>
      <c r="C38" s="32">
        <v>2738</v>
      </c>
      <c r="D38" s="33">
        <v>1545</v>
      </c>
      <c r="E38" s="32">
        <v>2456</v>
      </c>
      <c r="F38" s="66">
        <v>3000</v>
      </c>
      <c r="G38" s="75">
        <v>2644</v>
      </c>
      <c r="H38" s="75">
        <v>2581</v>
      </c>
      <c r="I38" s="233">
        <v>6500</v>
      </c>
      <c r="J38" s="109">
        <v>6500</v>
      </c>
      <c r="K38" s="169">
        <f>SUM(J38/100)*110</f>
        <v>7150</v>
      </c>
      <c r="L38" s="151">
        <f>SUM(K38/100)*105</f>
        <v>7507.5</v>
      </c>
      <c r="M38" s="289">
        <f>SUM(L38/100)*105</f>
        <v>7882.875</v>
      </c>
      <c r="N38" s="310"/>
      <c r="O38" s="1"/>
      <c r="P38" s="1"/>
      <c r="Q38" s="1"/>
      <c r="R38" s="1"/>
      <c r="S38" s="1"/>
      <c r="T38" s="1"/>
      <c r="U38" s="1"/>
      <c r="V38" s="1"/>
      <c r="W38" s="1"/>
      <c r="X38" s="1"/>
      <c r="Y38" s="1"/>
    </row>
    <row r="39" spans="1:25" ht="15.75" x14ac:dyDescent="0.2">
      <c r="A39" s="90">
        <f t="shared" si="0"/>
        <v>38</v>
      </c>
      <c r="B39" s="2" t="s">
        <v>31</v>
      </c>
      <c r="C39" s="34">
        <v>27453</v>
      </c>
      <c r="D39" s="35">
        <v>4160</v>
      </c>
      <c r="E39" s="34">
        <v>191</v>
      </c>
      <c r="F39" s="22">
        <v>5000</v>
      </c>
      <c r="G39" s="73">
        <v>6554</v>
      </c>
      <c r="H39" s="73">
        <v>5226</v>
      </c>
      <c r="I39" s="234">
        <v>10000</v>
      </c>
      <c r="J39" s="110">
        <v>14500</v>
      </c>
      <c r="K39" s="169">
        <v>10000</v>
      </c>
      <c r="L39" s="151">
        <f t="shared" ref="L39:M43" si="9">SUM(K39/100)*105</f>
        <v>10500</v>
      </c>
      <c r="M39" s="289">
        <f t="shared" si="9"/>
        <v>11025</v>
      </c>
      <c r="N39" s="300"/>
      <c r="O39" s="1"/>
      <c r="P39" s="1"/>
      <c r="Q39" s="1"/>
      <c r="R39" s="1"/>
      <c r="S39" s="1"/>
      <c r="T39" s="1"/>
      <c r="U39" s="1"/>
      <c r="V39" s="1"/>
      <c r="W39" s="1"/>
      <c r="X39" s="1"/>
      <c r="Y39" s="1"/>
    </row>
    <row r="40" spans="1:25" ht="15.75" x14ac:dyDescent="0.2">
      <c r="A40" s="90">
        <f t="shared" si="0"/>
        <v>39</v>
      </c>
      <c r="B40" s="2" t="s">
        <v>32</v>
      </c>
      <c r="C40" s="34">
        <v>5880</v>
      </c>
      <c r="D40" s="35">
        <v>6015</v>
      </c>
      <c r="E40" s="34">
        <v>6113</v>
      </c>
      <c r="F40" s="8">
        <v>7000</v>
      </c>
      <c r="G40" s="73">
        <v>6113</v>
      </c>
      <c r="H40" s="73">
        <v>6469</v>
      </c>
      <c r="I40" s="234">
        <v>10000</v>
      </c>
      <c r="J40" s="110">
        <v>10000</v>
      </c>
      <c r="K40" s="169">
        <f t="shared" ref="K40:K42" si="10">SUM(J40/100)*110</f>
        <v>11000</v>
      </c>
      <c r="L40" s="151">
        <f t="shared" si="9"/>
        <v>11550</v>
      </c>
      <c r="M40" s="289">
        <f t="shared" si="9"/>
        <v>12127.5</v>
      </c>
      <c r="N40" s="300"/>
      <c r="O40" s="1"/>
      <c r="P40" s="1"/>
      <c r="Q40" s="1"/>
      <c r="R40" s="1"/>
      <c r="S40" s="1"/>
      <c r="T40" s="1"/>
      <c r="U40" s="1"/>
      <c r="V40" s="1"/>
      <c r="W40" s="1"/>
      <c r="X40" s="1"/>
      <c r="Y40" s="1"/>
    </row>
    <row r="41" spans="1:25" ht="15.75" x14ac:dyDescent="0.2">
      <c r="A41" s="90">
        <f t="shared" si="0"/>
        <v>40</v>
      </c>
      <c r="B41" s="2" t="s">
        <v>33</v>
      </c>
      <c r="C41" s="34">
        <v>111</v>
      </c>
      <c r="D41" s="35">
        <v>120</v>
      </c>
      <c r="E41" s="34">
        <v>333</v>
      </c>
      <c r="F41" s="25">
        <v>200</v>
      </c>
      <c r="G41" s="73">
        <v>269</v>
      </c>
      <c r="H41" s="73">
        <v>331</v>
      </c>
      <c r="I41" s="234">
        <v>500</v>
      </c>
      <c r="J41" s="110">
        <v>500</v>
      </c>
      <c r="K41" s="169">
        <f t="shared" si="10"/>
        <v>550</v>
      </c>
      <c r="L41" s="151">
        <f t="shared" si="9"/>
        <v>577.5</v>
      </c>
      <c r="M41" s="289">
        <f t="shared" si="9"/>
        <v>606.375</v>
      </c>
      <c r="N41" s="300"/>
      <c r="O41" s="1"/>
      <c r="P41" s="1"/>
      <c r="Q41" s="1"/>
      <c r="R41" s="1"/>
      <c r="S41" s="1"/>
      <c r="T41" s="1"/>
      <c r="U41" s="1"/>
      <c r="V41" s="1"/>
      <c r="W41" s="1"/>
      <c r="X41" s="1"/>
      <c r="Y41" s="1"/>
    </row>
    <row r="42" spans="1:25" ht="15.75" x14ac:dyDescent="0.2">
      <c r="A42" s="90">
        <f t="shared" si="0"/>
        <v>41</v>
      </c>
      <c r="B42" s="2" t="s">
        <v>34</v>
      </c>
      <c r="C42" s="34">
        <v>3783</v>
      </c>
      <c r="D42" s="35">
        <v>3046</v>
      </c>
      <c r="E42" s="34">
        <v>3894</v>
      </c>
      <c r="F42" s="8">
        <v>3500</v>
      </c>
      <c r="G42" s="73">
        <v>4801</v>
      </c>
      <c r="H42" s="73">
        <v>11603</v>
      </c>
      <c r="I42" s="234">
        <v>25000</v>
      </c>
      <c r="J42" s="110">
        <v>25000</v>
      </c>
      <c r="K42" s="169">
        <f t="shared" si="10"/>
        <v>27500</v>
      </c>
      <c r="L42" s="151">
        <f t="shared" si="9"/>
        <v>28875</v>
      </c>
      <c r="M42" s="289">
        <f t="shared" si="9"/>
        <v>30318.75</v>
      </c>
      <c r="N42" s="300"/>
      <c r="O42" s="1"/>
      <c r="P42" s="1"/>
      <c r="Q42" s="1"/>
      <c r="R42" s="1"/>
      <c r="S42" s="1"/>
      <c r="T42" s="1"/>
      <c r="U42" s="1"/>
      <c r="V42" s="1"/>
      <c r="W42" s="1"/>
      <c r="X42" s="1"/>
      <c r="Y42" s="1"/>
    </row>
    <row r="43" spans="1:25" ht="15.75" x14ac:dyDescent="0.2">
      <c r="A43" s="90">
        <f t="shared" si="0"/>
        <v>42</v>
      </c>
      <c r="B43" s="2" t="s">
        <v>35</v>
      </c>
      <c r="C43" s="34">
        <v>2599</v>
      </c>
      <c r="D43" s="35">
        <v>1281</v>
      </c>
      <c r="E43" s="34">
        <v>1291</v>
      </c>
      <c r="F43" s="22">
        <v>2000</v>
      </c>
      <c r="G43" s="73">
        <v>5996</v>
      </c>
      <c r="H43" s="73">
        <v>2669</v>
      </c>
      <c r="I43" s="234">
        <v>1320</v>
      </c>
      <c r="J43" s="110">
        <v>1684</v>
      </c>
      <c r="K43" s="169">
        <v>1452</v>
      </c>
      <c r="L43" s="151">
        <f t="shared" si="9"/>
        <v>1524.6</v>
      </c>
      <c r="M43" s="289">
        <f t="shared" si="9"/>
        <v>1600.83</v>
      </c>
      <c r="N43" s="300"/>
      <c r="O43" s="1"/>
      <c r="P43" s="1"/>
      <c r="Q43" s="1"/>
      <c r="R43" s="1"/>
      <c r="S43" s="1"/>
      <c r="T43" s="1"/>
      <c r="U43" s="1"/>
      <c r="V43" s="1"/>
      <c r="W43" s="1"/>
      <c r="X43" s="1"/>
      <c r="Y43" s="1"/>
    </row>
    <row r="44" spans="1:25" ht="15.75" x14ac:dyDescent="0.2">
      <c r="A44" s="90">
        <f t="shared" si="0"/>
        <v>43</v>
      </c>
      <c r="B44" s="2" t="s">
        <v>36</v>
      </c>
      <c r="C44" s="34">
        <v>2044</v>
      </c>
      <c r="D44" s="35">
        <v>71</v>
      </c>
      <c r="E44" s="34">
        <v>0</v>
      </c>
      <c r="F44" s="22">
        <v>500</v>
      </c>
      <c r="G44" s="73">
        <v>2434</v>
      </c>
      <c r="H44" s="73">
        <v>690</v>
      </c>
      <c r="I44" s="234">
        <v>1000</v>
      </c>
      <c r="J44" s="110">
        <v>1000</v>
      </c>
      <c r="K44" s="169">
        <v>2000</v>
      </c>
      <c r="L44" s="151">
        <v>500</v>
      </c>
      <c r="M44" s="289">
        <v>500</v>
      </c>
      <c r="N44" s="300"/>
      <c r="O44" s="1"/>
      <c r="P44" s="1"/>
      <c r="Q44" s="1"/>
      <c r="R44" s="1"/>
      <c r="S44" s="1"/>
      <c r="T44" s="1"/>
      <c r="U44" s="1"/>
      <c r="V44" s="1"/>
      <c r="W44" s="1"/>
      <c r="X44" s="1"/>
      <c r="Y44" s="1"/>
    </row>
    <row r="45" spans="1:25" ht="15.75" x14ac:dyDescent="0.2">
      <c r="A45" s="90">
        <f t="shared" si="0"/>
        <v>44</v>
      </c>
      <c r="B45" s="175" t="s">
        <v>37</v>
      </c>
      <c r="C45" s="34">
        <v>-3357</v>
      </c>
      <c r="D45" s="35">
        <v>-2994</v>
      </c>
      <c r="E45" s="34">
        <v>0</v>
      </c>
      <c r="F45" s="23">
        <v>-3000</v>
      </c>
      <c r="G45" s="74">
        <v>0</v>
      </c>
      <c r="H45" s="74">
        <v>-2699</v>
      </c>
      <c r="I45" s="234">
        <v>-3000</v>
      </c>
      <c r="J45" s="110">
        <v>-4335</v>
      </c>
      <c r="K45" s="345">
        <v>-3000</v>
      </c>
      <c r="L45" s="189">
        <v>-3000</v>
      </c>
      <c r="M45" s="286">
        <v>-3000</v>
      </c>
      <c r="N45" s="305"/>
      <c r="O45" s="1"/>
      <c r="P45" s="1"/>
      <c r="Q45" s="1"/>
      <c r="R45" s="1"/>
      <c r="S45" s="1"/>
      <c r="T45" s="1"/>
      <c r="U45" s="1"/>
      <c r="V45" s="1"/>
      <c r="W45" s="1"/>
      <c r="X45" s="1"/>
      <c r="Y45" s="1"/>
    </row>
    <row r="46" spans="1:25" ht="16.5" thickBot="1" x14ac:dyDescent="0.25">
      <c r="A46" s="90">
        <f t="shared" si="0"/>
        <v>45</v>
      </c>
      <c r="B46" s="174" t="s">
        <v>71</v>
      </c>
      <c r="C46" s="36">
        <v>-2233</v>
      </c>
      <c r="D46" s="37">
        <v>-2566</v>
      </c>
      <c r="E46" s="36">
        <v>-832</v>
      </c>
      <c r="F46" s="62">
        <v>-2750</v>
      </c>
      <c r="G46" s="76">
        <v>-4478</v>
      </c>
      <c r="H46" s="76">
        <v>-3550</v>
      </c>
      <c r="I46" s="235">
        <v>-3000</v>
      </c>
      <c r="J46" s="127">
        <v>-3000</v>
      </c>
      <c r="K46" s="169">
        <v>-3000</v>
      </c>
      <c r="L46" s="151">
        <v>-3000</v>
      </c>
      <c r="M46" s="289">
        <v>-3000</v>
      </c>
      <c r="N46" s="314"/>
      <c r="O46" s="1"/>
      <c r="P46" s="1"/>
      <c r="Q46" s="1"/>
      <c r="R46" s="1"/>
      <c r="S46" s="1"/>
      <c r="T46" s="1"/>
      <c r="U46" s="1"/>
      <c r="V46" s="1"/>
      <c r="W46" s="1"/>
      <c r="X46" s="1"/>
      <c r="Y46" s="1"/>
    </row>
    <row r="47" spans="1:25" ht="23.25" customHeight="1" thickTop="1" thickBot="1" x14ac:dyDescent="0.25">
      <c r="A47" s="90">
        <f t="shared" si="0"/>
        <v>46</v>
      </c>
      <c r="B47" s="96" t="s">
        <v>16</v>
      </c>
      <c r="C47" s="38">
        <f t="shared" ref="C47:J47" si="11">SUM(C38:C46)</f>
        <v>39018</v>
      </c>
      <c r="D47" s="39">
        <f t="shared" si="11"/>
        <v>10678</v>
      </c>
      <c r="E47" s="38">
        <f t="shared" si="11"/>
        <v>13446</v>
      </c>
      <c r="F47" s="10">
        <f t="shared" si="11"/>
        <v>15450</v>
      </c>
      <c r="G47" s="72">
        <f>SUM(G38:G46)</f>
        <v>24333</v>
      </c>
      <c r="H47" s="72">
        <f>SUM(H38:H46)</f>
        <v>23320</v>
      </c>
      <c r="I47" s="236">
        <f t="shared" si="11"/>
        <v>48320</v>
      </c>
      <c r="J47" s="128">
        <f t="shared" si="11"/>
        <v>51849</v>
      </c>
      <c r="K47" s="167">
        <f>SUM(K38:K46)</f>
        <v>53652</v>
      </c>
      <c r="L47" s="147">
        <f>SUM(L38:L46)</f>
        <v>55034.6</v>
      </c>
      <c r="M47" s="292">
        <f>SUM(M38:M46)</f>
        <v>58061.33</v>
      </c>
      <c r="N47" s="307"/>
      <c r="O47" s="1"/>
      <c r="P47" s="1"/>
      <c r="Q47" s="1"/>
      <c r="R47" s="1"/>
      <c r="S47" s="1"/>
      <c r="T47" s="1"/>
      <c r="U47" s="1"/>
      <c r="V47" s="1"/>
      <c r="W47" s="1"/>
      <c r="X47" s="1"/>
      <c r="Y47" s="1"/>
    </row>
    <row r="48" spans="1:25" ht="80.25" thickTop="1" thickBot="1" x14ac:dyDescent="0.25">
      <c r="A48" s="90">
        <f t="shared" si="0"/>
        <v>47</v>
      </c>
      <c r="B48" s="181" t="s">
        <v>38</v>
      </c>
      <c r="C48" s="182" t="s">
        <v>4</v>
      </c>
      <c r="D48" s="182" t="s">
        <v>5</v>
      </c>
      <c r="E48" s="182" t="s">
        <v>18</v>
      </c>
      <c r="F48" s="183" t="s">
        <v>19</v>
      </c>
      <c r="G48" s="107" t="s">
        <v>80</v>
      </c>
      <c r="H48" s="184" t="s">
        <v>103</v>
      </c>
      <c r="I48" s="232" t="s">
        <v>8</v>
      </c>
      <c r="J48" s="185" t="s">
        <v>9</v>
      </c>
      <c r="K48" s="164" t="s">
        <v>108</v>
      </c>
      <c r="L48" s="143" t="s">
        <v>99</v>
      </c>
      <c r="M48" s="243" t="s">
        <v>101</v>
      </c>
      <c r="N48" s="313"/>
      <c r="O48" s="1"/>
      <c r="P48" s="1"/>
      <c r="Q48" s="1"/>
      <c r="R48" s="1"/>
      <c r="S48" s="1"/>
      <c r="T48" s="1"/>
      <c r="U48" s="1"/>
      <c r="V48" s="1"/>
      <c r="W48" s="1"/>
      <c r="X48" s="1"/>
      <c r="Y48" s="1"/>
    </row>
    <row r="49" spans="1:25" ht="15.75" x14ac:dyDescent="0.2">
      <c r="A49" s="90">
        <f t="shared" si="0"/>
        <v>48</v>
      </c>
      <c r="B49" s="56" t="s">
        <v>72</v>
      </c>
      <c r="C49" s="32">
        <v>9776</v>
      </c>
      <c r="D49" s="33">
        <v>4362</v>
      </c>
      <c r="E49" s="32">
        <v>1226</v>
      </c>
      <c r="F49" s="66">
        <v>5500</v>
      </c>
      <c r="G49" s="75">
        <v>4605</v>
      </c>
      <c r="H49" s="75">
        <v>3835</v>
      </c>
      <c r="I49" s="233">
        <v>5500</v>
      </c>
      <c r="J49" s="223">
        <v>5500</v>
      </c>
      <c r="K49" s="166">
        <f>SUM(J49/100)*110</f>
        <v>6050</v>
      </c>
      <c r="L49" s="151">
        <f t="shared" ref="L49:M52" si="12">SUM(K49/100)*105</f>
        <v>6352.5</v>
      </c>
      <c r="M49" s="289">
        <f t="shared" si="12"/>
        <v>6670.125</v>
      </c>
      <c r="N49" s="315"/>
      <c r="O49" s="1"/>
      <c r="P49" s="1"/>
      <c r="Q49" s="1"/>
      <c r="R49" s="1"/>
      <c r="S49" s="1"/>
      <c r="T49" s="1"/>
      <c r="U49" s="1"/>
      <c r="V49" s="1"/>
      <c r="W49" s="1"/>
      <c r="X49" s="1"/>
      <c r="Y49" s="1"/>
    </row>
    <row r="50" spans="1:25" ht="15.75" x14ac:dyDescent="0.2">
      <c r="A50" s="90">
        <f t="shared" si="0"/>
        <v>49</v>
      </c>
      <c r="B50" s="2" t="s">
        <v>39</v>
      </c>
      <c r="C50" s="34">
        <v>3102</v>
      </c>
      <c r="D50" s="35">
        <v>2156</v>
      </c>
      <c r="E50" s="34">
        <v>2762</v>
      </c>
      <c r="F50" s="8">
        <v>3000</v>
      </c>
      <c r="G50" s="73">
        <v>2501</v>
      </c>
      <c r="H50" s="73">
        <v>3081</v>
      </c>
      <c r="I50" s="234">
        <v>2700</v>
      </c>
      <c r="J50" s="224">
        <v>2700</v>
      </c>
      <c r="K50" s="166">
        <f>-K58*40%</f>
        <v>2600</v>
      </c>
      <c r="L50" s="151">
        <f>-L58*40%</f>
        <v>2600</v>
      </c>
      <c r="M50" s="289">
        <f>-M58*40%</f>
        <v>2600</v>
      </c>
      <c r="N50" s="300"/>
      <c r="O50" s="1"/>
      <c r="P50" s="1"/>
      <c r="Q50" s="1"/>
      <c r="R50" s="1"/>
      <c r="S50" s="1"/>
      <c r="T50" s="1"/>
      <c r="U50" s="1"/>
      <c r="V50" s="1"/>
      <c r="W50" s="1"/>
      <c r="X50" s="1"/>
      <c r="Y50" s="1"/>
    </row>
    <row r="51" spans="1:25" ht="15.75" x14ac:dyDescent="0.2">
      <c r="A51" s="90">
        <f t="shared" si="0"/>
        <v>50</v>
      </c>
      <c r="B51" s="2" t="s">
        <v>33</v>
      </c>
      <c r="C51" s="34">
        <v>453</v>
      </c>
      <c r="D51" s="35">
        <v>1389</v>
      </c>
      <c r="E51" s="34">
        <v>1361</v>
      </c>
      <c r="F51" s="22">
        <v>2000</v>
      </c>
      <c r="G51" s="73">
        <v>1055</v>
      </c>
      <c r="H51" s="73">
        <v>1156</v>
      </c>
      <c r="I51" s="234">
        <v>1500</v>
      </c>
      <c r="J51" s="224">
        <v>1500</v>
      </c>
      <c r="K51" s="166">
        <f t="shared" ref="K51:K52" si="13">SUM(J51/100)*110</f>
        <v>1650</v>
      </c>
      <c r="L51" s="151">
        <f t="shared" si="12"/>
        <v>1732.5</v>
      </c>
      <c r="M51" s="289">
        <f t="shared" si="12"/>
        <v>1819.125</v>
      </c>
      <c r="N51" s="310"/>
      <c r="O51" s="1"/>
      <c r="P51" s="1"/>
      <c r="Q51" s="1"/>
      <c r="R51" s="1"/>
      <c r="S51" s="1"/>
      <c r="T51" s="1"/>
      <c r="U51" s="1"/>
      <c r="V51" s="1"/>
      <c r="W51" s="1"/>
      <c r="X51" s="1"/>
      <c r="Y51" s="1"/>
    </row>
    <row r="52" spans="1:25" ht="15.75" x14ac:dyDescent="0.2">
      <c r="A52" s="90">
        <f t="shared" si="0"/>
        <v>51</v>
      </c>
      <c r="B52" s="2" t="s">
        <v>34</v>
      </c>
      <c r="C52" s="34">
        <v>4855</v>
      </c>
      <c r="D52" s="35">
        <v>3617</v>
      </c>
      <c r="E52" s="34">
        <v>1762</v>
      </c>
      <c r="F52" s="22">
        <v>4600</v>
      </c>
      <c r="G52" s="73">
        <v>3044</v>
      </c>
      <c r="H52" s="73">
        <v>6012</v>
      </c>
      <c r="I52" s="234">
        <v>12000</v>
      </c>
      <c r="J52" s="224">
        <v>12000</v>
      </c>
      <c r="K52" s="166">
        <f t="shared" si="13"/>
        <v>13200</v>
      </c>
      <c r="L52" s="151">
        <f t="shared" si="12"/>
        <v>13860</v>
      </c>
      <c r="M52" s="289">
        <f t="shared" si="12"/>
        <v>14553</v>
      </c>
      <c r="N52" s="310"/>
      <c r="O52" s="1"/>
      <c r="P52" s="1"/>
      <c r="Q52" s="1"/>
      <c r="R52" s="1"/>
      <c r="S52" s="1"/>
      <c r="T52" s="1"/>
      <c r="U52" s="1"/>
      <c r="V52" s="1"/>
      <c r="W52" s="1"/>
      <c r="X52" s="1"/>
      <c r="Y52" s="1"/>
    </row>
    <row r="53" spans="1:25" ht="47.25" x14ac:dyDescent="0.2">
      <c r="A53" s="90">
        <f t="shared" si="0"/>
        <v>52</v>
      </c>
      <c r="B53" s="2" t="s">
        <v>31</v>
      </c>
      <c r="C53" s="34">
        <v>11784</v>
      </c>
      <c r="D53" s="35">
        <v>10771</v>
      </c>
      <c r="E53" s="34">
        <v>2969</v>
      </c>
      <c r="F53" s="22">
        <v>175000</v>
      </c>
      <c r="G53" s="73">
        <v>13955</v>
      </c>
      <c r="H53" s="73">
        <v>6917</v>
      </c>
      <c r="I53" s="234">
        <v>60000</v>
      </c>
      <c r="J53" s="473">
        <v>35000</v>
      </c>
      <c r="K53" s="190">
        <v>45000</v>
      </c>
      <c r="L53" s="189">
        <v>15750</v>
      </c>
      <c r="M53" s="286">
        <f>SUM(L53/100)*105</f>
        <v>16537.5</v>
      </c>
      <c r="N53" s="310" t="s">
        <v>205</v>
      </c>
      <c r="O53" s="1"/>
      <c r="P53" s="1"/>
      <c r="Q53" s="1"/>
      <c r="R53" s="1"/>
      <c r="S53" s="1"/>
      <c r="T53" s="1"/>
      <c r="U53" s="1"/>
      <c r="V53" s="1"/>
      <c r="W53" s="1"/>
      <c r="X53" s="1"/>
      <c r="Y53" s="1"/>
    </row>
    <row r="54" spans="1:25" ht="15.75" x14ac:dyDescent="0.2">
      <c r="A54" s="90">
        <f t="shared" si="0"/>
        <v>53</v>
      </c>
      <c r="B54" s="2" t="s">
        <v>40</v>
      </c>
      <c r="C54" s="34">
        <v>70</v>
      </c>
      <c r="D54" s="35">
        <v>70</v>
      </c>
      <c r="E54" s="34">
        <v>70</v>
      </c>
      <c r="F54" s="22">
        <v>250</v>
      </c>
      <c r="G54" s="73">
        <v>70</v>
      </c>
      <c r="H54" s="73">
        <v>70</v>
      </c>
      <c r="I54" s="234">
        <v>70</v>
      </c>
      <c r="J54" s="224">
        <v>70</v>
      </c>
      <c r="K54" s="166">
        <v>70</v>
      </c>
      <c r="L54" s="151">
        <v>70</v>
      </c>
      <c r="M54" s="289">
        <v>70</v>
      </c>
      <c r="N54" s="310"/>
      <c r="O54" s="1"/>
      <c r="P54" s="1"/>
      <c r="Q54" s="1"/>
      <c r="R54" s="1"/>
      <c r="S54" s="1"/>
      <c r="T54" s="1"/>
      <c r="U54" s="1"/>
      <c r="V54" s="1"/>
      <c r="W54" s="1"/>
      <c r="X54" s="1"/>
      <c r="Y54" s="1"/>
    </row>
    <row r="55" spans="1:25" ht="15.75" x14ac:dyDescent="0.2">
      <c r="A55" s="90">
        <f t="shared" si="0"/>
        <v>54</v>
      </c>
      <c r="B55" s="92" t="s">
        <v>77</v>
      </c>
      <c r="C55" s="34">
        <v>28</v>
      </c>
      <c r="D55" s="35">
        <v>515</v>
      </c>
      <c r="E55" s="34">
        <v>0</v>
      </c>
      <c r="F55" s="22">
        <v>1000</v>
      </c>
      <c r="G55" s="73">
        <v>26</v>
      </c>
      <c r="H55" s="73">
        <v>567</v>
      </c>
      <c r="I55" s="234">
        <v>750</v>
      </c>
      <c r="J55" s="224">
        <v>750</v>
      </c>
      <c r="K55" s="166">
        <v>750</v>
      </c>
      <c r="L55" s="151">
        <v>750</v>
      </c>
      <c r="M55" s="289">
        <v>750</v>
      </c>
      <c r="N55" s="300"/>
      <c r="O55" s="1"/>
      <c r="P55" s="1"/>
      <c r="Q55" s="1"/>
      <c r="R55" s="1"/>
      <c r="S55" s="1"/>
      <c r="T55" s="1"/>
      <c r="U55" s="1"/>
      <c r="V55" s="1"/>
      <c r="W55" s="1"/>
      <c r="X55" s="1"/>
      <c r="Y55" s="1"/>
    </row>
    <row r="56" spans="1:25" ht="15.75" x14ac:dyDescent="0.2">
      <c r="A56" s="90">
        <f t="shared" si="0"/>
        <v>55</v>
      </c>
      <c r="B56" s="2" t="s">
        <v>35</v>
      </c>
      <c r="C56" s="34">
        <v>4320</v>
      </c>
      <c r="D56" s="35">
        <v>6433</v>
      </c>
      <c r="E56" s="34">
        <v>3320</v>
      </c>
      <c r="F56" s="8">
        <v>4000</v>
      </c>
      <c r="G56" s="73">
        <v>4299</v>
      </c>
      <c r="H56" s="73">
        <v>2026</v>
      </c>
      <c r="I56" s="234">
        <v>20000</v>
      </c>
      <c r="J56" s="224">
        <v>20000</v>
      </c>
      <c r="K56" s="166">
        <v>5000</v>
      </c>
      <c r="L56" s="151">
        <v>5000</v>
      </c>
      <c r="M56" s="289">
        <v>5000</v>
      </c>
      <c r="N56" s="300"/>
      <c r="O56" s="1"/>
      <c r="P56" s="1"/>
      <c r="Q56" s="1"/>
      <c r="R56" s="1"/>
      <c r="S56" s="1"/>
      <c r="T56" s="1"/>
      <c r="U56" s="1"/>
      <c r="V56" s="1"/>
      <c r="W56" s="1"/>
      <c r="X56" s="1"/>
      <c r="Y56" s="1"/>
    </row>
    <row r="57" spans="1:25" ht="31.5" x14ac:dyDescent="0.2">
      <c r="A57" s="90">
        <f t="shared" si="0"/>
        <v>56</v>
      </c>
      <c r="B57" s="175" t="s">
        <v>41</v>
      </c>
      <c r="C57" s="34">
        <v>-27723</v>
      </c>
      <c r="D57" s="35">
        <v>-31500</v>
      </c>
      <c r="E57" s="34">
        <v>-7500</v>
      </c>
      <c r="F57" s="23">
        <v>-31500</v>
      </c>
      <c r="G57" s="74">
        <v>-30000</v>
      </c>
      <c r="H57" s="74">
        <v>-33500</v>
      </c>
      <c r="I57" s="234">
        <v>-33500</v>
      </c>
      <c r="J57" s="224">
        <v>-33500</v>
      </c>
      <c r="K57" s="166">
        <v>-35000</v>
      </c>
      <c r="L57" s="151">
        <v>-35000</v>
      </c>
      <c r="M57" s="289">
        <v>-35000</v>
      </c>
      <c r="N57" s="300"/>
      <c r="O57" s="1"/>
      <c r="P57" s="1"/>
      <c r="Q57" s="1"/>
      <c r="R57" s="1"/>
      <c r="S57" s="1"/>
      <c r="T57" s="1"/>
      <c r="U57" s="1"/>
      <c r="V57" s="1"/>
      <c r="W57" s="1"/>
      <c r="X57" s="1"/>
      <c r="Y57" s="1"/>
    </row>
    <row r="58" spans="1:25" ht="15.75" x14ac:dyDescent="0.2">
      <c r="A58" s="90">
        <f t="shared" si="0"/>
        <v>57</v>
      </c>
      <c r="B58" s="174" t="s">
        <v>109</v>
      </c>
      <c r="C58" s="36">
        <v>-7808</v>
      </c>
      <c r="D58" s="37">
        <v>-4899</v>
      </c>
      <c r="E58" s="36">
        <v>-6728</v>
      </c>
      <c r="F58" s="62">
        <v>-5700</v>
      </c>
      <c r="G58" s="76">
        <v>-6304</v>
      </c>
      <c r="H58" s="76">
        <v>-7161</v>
      </c>
      <c r="I58" s="235">
        <v>-6800</v>
      </c>
      <c r="J58" s="224">
        <v>-6800</v>
      </c>
      <c r="K58" s="166">
        <v>-6500</v>
      </c>
      <c r="L58" s="151">
        <v>-6500</v>
      </c>
      <c r="M58" s="289">
        <v>-6500</v>
      </c>
      <c r="N58" s="311"/>
      <c r="O58" s="1"/>
      <c r="P58" s="1"/>
      <c r="Q58" s="1"/>
      <c r="R58" s="1"/>
      <c r="S58" s="1"/>
      <c r="T58" s="1"/>
      <c r="U58" s="1"/>
      <c r="V58" s="1"/>
      <c r="W58" s="1"/>
      <c r="X58" s="1"/>
      <c r="Y58" s="1"/>
    </row>
    <row r="59" spans="1:25" ht="16.5" thickBot="1" x14ac:dyDescent="0.25">
      <c r="A59" s="90">
        <f t="shared" si="0"/>
        <v>58</v>
      </c>
      <c r="B59" s="174" t="s">
        <v>82</v>
      </c>
      <c r="C59" s="36">
        <v>-7808</v>
      </c>
      <c r="D59" s="37">
        <v>-4899</v>
      </c>
      <c r="E59" s="36">
        <v>-6728</v>
      </c>
      <c r="F59" s="62">
        <v>-5700</v>
      </c>
      <c r="G59" s="76">
        <v>-1000</v>
      </c>
      <c r="H59" s="76">
        <v>0</v>
      </c>
      <c r="I59" s="237"/>
      <c r="J59" s="133"/>
      <c r="K59" s="170"/>
      <c r="L59" s="153"/>
      <c r="M59" s="293"/>
      <c r="N59" s="311"/>
      <c r="O59" s="1"/>
      <c r="P59" s="1"/>
      <c r="Q59" s="1"/>
      <c r="R59" s="1"/>
      <c r="S59" s="1"/>
      <c r="T59" s="1"/>
      <c r="U59" s="1"/>
      <c r="V59" s="1"/>
      <c r="W59" s="1"/>
      <c r="X59" s="1"/>
      <c r="Y59" s="1"/>
    </row>
    <row r="60" spans="1:25" ht="24.75" customHeight="1" thickTop="1" thickBot="1" x14ac:dyDescent="0.25">
      <c r="A60" s="90">
        <f t="shared" si="0"/>
        <v>59</v>
      </c>
      <c r="B60" s="96" t="s">
        <v>16</v>
      </c>
      <c r="C60" s="38">
        <f t="shared" ref="C60:J60" si="14">SUM(C49:C59)</f>
        <v>-8951</v>
      </c>
      <c r="D60" s="39">
        <f t="shared" si="14"/>
        <v>-11985</v>
      </c>
      <c r="E60" s="38">
        <f t="shared" si="14"/>
        <v>-7486</v>
      </c>
      <c r="F60" s="10">
        <f t="shared" si="14"/>
        <v>152450</v>
      </c>
      <c r="G60" s="72">
        <f t="shared" ref="G60" si="15">SUM(G49:G59)</f>
        <v>-7749</v>
      </c>
      <c r="H60" s="72">
        <f t="shared" si="14"/>
        <v>-16997</v>
      </c>
      <c r="I60" s="236">
        <f t="shared" si="14"/>
        <v>62220</v>
      </c>
      <c r="J60" s="226">
        <f t="shared" si="14"/>
        <v>37220</v>
      </c>
      <c r="K60" s="168">
        <f>SUM(K49:K59)</f>
        <v>32820</v>
      </c>
      <c r="L60" s="147">
        <f>SUM(L49:L59)</f>
        <v>4615</v>
      </c>
      <c r="M60" s="292">
        <f>SUM(M49:M59)</f>
        <v>6499.75</v>
      </c>
      <c r="N60" s="307"/>
      <c r="O60" s="1"/>
      <c r="P60" s="1"/>
      <c r="Q60" s="1"/>
      <c r="R60" s="1"/>
      <c r="S60" s="1"/>
      <c r="T60" s="1"/>
      <c r="U60" s="1"/>
      <c r="V60" s="1"/>
      <c r="W60" s="1"/>
      <c r="X60" s="1"/>
      <c r="Y60" s="1"/>
    </row>
    <row r="61" spans="1:25" ht="80.25" thickTop="1" thickBot="1" x14ac:dyDescent="0.25">
      <c r="A61" s="90">
        <f t="shared" si="0"/>
        <v>60</v>
      </c>
      <c r="B61" s="181" t="s">
        <v>42</v>
      </c>
      <c r="C61" s="182" t="s">
        <v>4</v>
      </c>
      <c r="D61" s="182" t="s">
        <v>5</v>
      </c>
      <c r="E61" s="182" t="s">
        <v>18</v>
      </c>
      <c r="F61" s="183" t="s">
        <v>19</v>
      </c>
      <c r="G61" s="107" t="s">
        <v>80</v>
      </c>
      <c r="H61" s="184" t="s">
        <v>103</v>
      </c>
      <c r="I61" s="232" t="s">
        <v>8</v>
      </c>
      <c r="J61" s="185" t="s">
        <v>9</v>
      </c>
      <c r="K61" s="164" t="s">
        <v>108</v>
      </c>
      <c r="L61" s="143" t="s">
        <v>99</v>
      </c>
      <c r="M61" s="243" t="s">
        <v>101</v>
      </c>
      <c r="N61" s="313"/>
      <c r="O61" s="1"/>
      <c r="P61" s="1"/>
      <c r="Q61" s="1"/>
      <c r="R61" s="1"/>
      <c r="S61" s="1"/>
      <c r="T61" s="1"/>
      <c r="U61" s="1"/>
      <c r="V61" s="1"/>
      <c r="W61" s="1"/>
      <c r="X61" s="1"/>
      <c r="Y61" s="1"/>
    </row>
    <row r="62" spans="1:25" ht="15.75" x14ac:dyDescent="0.2">
      <c r="A62" s="90">
        <f t="shared" si="0"/>
        <v>61</v>
      </c>
      <c r="B62" s="97" t="s">
        <v>43</v>
      </c>
      <c r="C62" s="32">
        <v>636</v>
      </c>
      <c r="D62" s="33">
        <v>65</v>
      </c>
      <c r="E62" s="32">
        <v>361</v>
      </c>
      <c r="F62" s="66">
        <v>2000</v>
      </c>
      <c r="G62" s="75">
        <v>588</v>
      </c>
      <c r="H62" s="75">
        <v>341</v>
      </c>
      <c r="I62" s="233">
        <v>1000</v>
      </c>
      <c r="J62" s="109">
        <v>1000</v>
      </c>
      <c r="K62" s="169">
        <f>SUM(J62/100)*110</f>
        <v>1100</v>
      </c>
      <c r="L62" s="151">
        <f>SUM(K62/100)*105</f>
        <v>1155</v>
      </c>
      <c r="M62" s="289">
        <f>SUM(L62/100)*105</f>
        <v>1212.75</v>
      </c>
      <c r="N62" s="315"/>
      <c r="O62" s="1"/>
      <c r="P62" s="1"/>
      <c r="Q62" s="1"/>
      <c r="R62" s="1"/>
      <c r="S62" s="1"/>
      <c r="T62" s="1"/>
      <c r="U62" s="1"/>
      <c r="V62" s="1"/>
      <c r="W62" s="1"/>
      <c r="X62" s="1"/>
      <c r="Y62" s="1"/>
    </row>
    <row r="63" spans="1:25" ht="15.75" x14ac:dyDescent="0.2">
      <c r="A63" s="90">
        <f t="shared" si="0"/>
        <v>62</v>
      </c>
      <c r="B63" s="2" t="s">
        <v>45</v>
      </c>
      <c r="C63" s="34">
        <v>9148</v>
      </c>
      <c r="D63" s="35">
        <v>9148</v>
      </c>
      <c r="E63" s="34">
        <v>9148</v>
      </c>
      <c r="F63" s="8">
        <v>9150</v>
      </c>
      <c r="G63" s="73">
        <v>9148</v>
      </c>
      <c r="H63" s="73">
        <v>43159</v>
      </c>
      <c r="I63" s="238"/>
      <c r="J63" s="132"/>
      <c r="K63" s="171"/>
      <c r="L63" s="152"/>
      <c r="M63" s="294"/>
      <c r="N63" s="300"/>
      <c r="O63" s="1"/>
      <c r="P63" s="1"/>
      <c r="Q63" s="1"/>
      <c r="R63" s="1"/>
      <c r="S63" s="1"/>
      <c r="T63" s="1"/>
      <c r="U63" s="1"/>
      <c r="V63" s="1"/>
      <c r="W63" s="1"/>
      <c r="X63" s="1"/>
      <c r="Y63" s="1"/>
    </row>
    <row r="64" spans="1:25" ht="15.75" x14ac:dyDescent="0.2">
      <c r="A64" s="90">
        <f t="shared" si="0"/>
        <v>63</v>
      </c>
      <c r="B64" s="2" t="s">
        <v>46</v>
      </c>
      <c r="C64" s="34">
        <v>110</v>
      </c>
      <c r="D64" s="35">
        <v>9</v>
      </c>
      <c r="E64" s="34">
        <v>275</v>
      </c>
      <c r="F64" s="22">
        <v>2000</v>
      </c>
      <c r="G64" s="73">
        <v>1853</v>
      </c>
      <c r="H64" s="73">
        <v>1805</v>
      </c>
      <c r="I64" s="234">
        <v>0</v>
      </c>
      <c r="J64" s="110">
        <v>0</v>
      </c>
      <c r="K64" s="171"/>
      <c r="L64" s="152"/>
      <c r="M64" s="294"/>
      <c r="N64" s="300"/>
      <c r="O64" s="1"/>
      <c r="P64" s="1"/>
      <c r="Q64" s="1"/>
      <c r="R64" s="1"/>
      <c r="S64" s="1"/>
      <c r="T64" s="1"/>
      <c r="U64" s="1"/>
      <c r="V64" s="1"/>
      <c r="W64" s="1"/>
      <c r="X64" s="1"/>
      <c r="Y64" s="1"/>
    </row>
    <row r="65" spans="1:25" ht="15.75" x14ac:dyDescent="0.2">
      <c r="A65" s="90">
        <f t="shared" si="0"/>
        <v>64</v>
      </c>
      <c r="B65" s="341" t="s">
        <v>47</v>
      </c>
      <c r="C65" s="342">
        <v>0</v>
      </c>
      <c r="D65" s="343">
        <v>579</v>
      </c>
      <c r="E65" s="342">
        <v>309</v>
      </c>
      <c r="F65" s="344">
        <v>5000</v>
      </c>
      <c r="G65" s="176">
        <v>13</v>
      </c>
      <c r="H65" s="176"/>
      <c r="I65" s="238"/>
      <c r="J65" s="132"/>
      <c r="K65" s="171"/>
      <c r="L65" s="152"/>
      <c r="M65" s="294"/>
      <c r="N65" s="300"/>
      <c r="O65" s="1"/>
      <c r="P65" s="1"/>
      <c r="Q65" s="1"/>
      <c r="R65" s="1"/>
      <c r="S65" s="1"/>
      <c r="T65" s="1"/>
      <c r="U65" s="1"/>
      <c r="V65" s="1"/>
      <c r="W65" s="1"/>
      <c r="X65" s="1"/>
      <c r="Y65" s="1"/>
    </row>
    <row r="66" spans="1:25" ht="15.75" x14ac:dyDescent="0.2">
      <c r="A66" s="90">
        <f t="shared" si="0"/>
        <v>65</v>
      </c>
      <c r="B66" s="2" t="s">
        <v>44</v>
      </c>
      <c r="C66" s="34">
        <v>1561</v>
      </c>
      <c r="D66" s="35">
        <v>1962</v>
      </c>
      <c r="E66" s="34">
        <v>2089</v>
      </c>
      <c r="F66" s="8">
        <v>2000</v>
      </c>
      <c r="G66" s="73">
        <v>2001</v>
      </c>
      <c r="H66" s="73">
        <v>1774</v>
      </c>
      <c r="I66" s="234">
        <v>1140</v>
      </c>
      <c r="J66" s="110">
        <v>1140</v>
      </c>
      <c r="K66" s="169">
        <f>-K71*9.5%</f>
        <v>1197</v>
      </c>
      <c r="L66" s="151">
        <f>-L71*9.5%</f>
        <v>1256.8499999999999</v>
      </c>
      <c r="M66" s="289">
        <f>-M71*9.5%</f>
        <v>1319.6925000000001</v>
      </c>
      <c r="N66" s="316"/>
      <c r="O66" s="1"/>
      <c r="P66" s="1"/>
      <c r="Q66" s="1"/>
      <c r="R66" s="1"/>
      <c r="S66" s="1"/>
      <c r="T66" s="1"/>
      <c r="U66" s="1"/>
      <c r="V66" s="1"/>
      <c r="W66" s="1"/>
      <c r="X66" s="1"/>
      <c r="Y66" s="1"/>
    </row>
    <row r="67" spans="1:25" ht="15.75" x14ac:dyDescent="0.2">
      <c r="A67" s="90">
        <f t="shared" si="0"/>
        <v>66</v>
      </c>
      <c r="B67" s="2" t="s">
        <v>110</v>
      </c>
      <c r="C67" s="34">
        <v>2443</v>
      </c>
      <c r="D67" s="35">
        <v>1543</v>
      </c>
      <c r="E67" s="34">
        <v>3127</v>
      </c>
      <c r="F67" s="12">
        <v>2250</v>
      </c>
      <c r="G67" s="73">
        <v>1437</v>
      </c>
      <c r="H67" s="73">
        <v>1599</v>
      </c>
      <c r="I67" s="234">
        <v>400</v>
      </c>
      <c r="J67" s="110">
        <v>1000</v>
      </c>
      <c r="K67" s="169">
        <v>1000</v>
      </c>
      <c r="L67" s="151">
        <v>1000</v>
      </c>
      <c r="M67" s="289">
        <v>1000</v>
      </c>
      <c r="N67" s="300"/>
      <c r="O67" s="1"/>
      <c r="P67" s="1"/>
      <c r="Q67" s="1"/>
      <c r="R67" s="1"/>
      <c r="S67" s="1"/>
      <c r="T67" s="1"/>
      <c r="U67" s="1"/>
      <c r="V67" s="1"/>
      <c r="W67" s="1"/>
      <c r="X67" s="1"/>
      <c r="Y67" s="1"/>
    </row>
    <row r="68" spans="1:25" ht="31.5" x14ac:dyDescent="0.2">
      <c r="A68" s="90">
        <f t="shared" si="0"/>
        <v>67</v>
      </c>
      <c r="B68" s="2" t="s">
        <v>48</v>
      </c>
      <c r="C68" s="34">
        <v>3588</v>
      </c>
      <c r="D68" s="35">
        <v>6122</v>
      </c>
      <c r="E68" s="34">
        <v>-3230</v>
      </c>
      <c r="F68" s="22">
        <v>5000</v>
      </c>
      <c r="G68" s="73">
        <v>198</v>
      </c>
      <c r="H68" s="73">
        <v>139</v>
      </c>
      <c r="I68" s="234">
        <v>5500</v>
      </c>
      <c r="J68" s="110">
        <v>5500</v>
      </c>
      <c r="K68" s="169">
        <f t="shared" ref="K68" si="16">SUM(J68/100)*110</f>
        <v>6050</v>
      </c>
      <c r="L68" s="151">
        <f t="shared" ref="L68:M71" si="17">SUM(K68/100)*105</f>
        <v>6352.5</v>
      </c>
      <c r="M68" s="289">
        <f t="shared" si="17"/>
        <v>6670.125</v>
      </c>
      <c r="N68" s="305" t="s">
        <v>202</v>
      </c>
      <c r="O68" s="1"/>
      <c r="P68" s="1"/>
      <c r="Q68" s="1"/>
      <c r="R68" s="1"/>
      <c r="S68" s="1"/>
      <c r="T68" s="1"/>
      <c r="U68" s="1"/>
      <c r="V68" s="1"/>
      <c r="W68" s="1"/>
      <c r="X68" s="1"/>
      <c r="Y68" s="1"/>
    </row>
    <row r="69" spans="1:25" ht="15.75" x14ac:dyDescent="0.2">
      <c r="A69" s="90">
        <f t="shared" si="0"/>
        <v>68</v>
      </c>
      <c r="B69" s="175" t="s">
        <v>49</v>
      </c>
      <c r="C69" s="34">
        <v>-2</v>
      </c>
      <c r="D69" s="35">
        <v>-1</v>
      </c>
      <c r="E69" s="34">
        <v>-1</v>
      </c>
      <c r="F69" s="14">
        <v>-5</v>
      </c>
      <c r="G69" s="74">
        <v>-1</v>
      </c>
      <c r="H69" s="74">
        <v>-1</v>
      </c>
      <c r="I69" s="234">
        <v>-1</v>
      </c>
      <c r="J69" s="110">
        <v>-1</v>
      </c>
      <c r="K69" s="169">
        <v>-1</v>
      </c>
      <c r="L69" s="151">
        <f t="shared" si="17"/>
        <v>-1.05</v>
      </c>
      <c r="M69" s="289">
        <f t="shared" si="17"/>
        <v>-1.1025</v>
      </c>
      <c r="N69" s="300"/>
      <c r="O69" s="1"/>
      <c r="P69" s="1"/>
      <c r="Q69" s="1"/>
      <c r="R69" s="1"/>
      <c r="S69" s="1"/>
      <c r="T69" s="1"/>
      <c r="U69" s="1"/>
      <c r="V69" s="1"/>
      <c r="W69" s="1"/>
      <c r="X69" s="1"/>
      <c r="Y69" s="1"/>
    </row>
    <row r="70" spans="1:25" ht="15.75" x14ac:dyDescent="0.2">
      <c r="A70" s="90">
        <f t="shared" si="0"/>
        <v>69</v>
      </c>
      <c r="B70" s="175" t="s">
        <v>50</v>
      </c>
      <c r="C70" s="34">
        <v>0</v>
      </c>
      <c r="D70" s="35">
        <v>-1</v>
      </c>
      <c r="E70" s="34">
        <v>-3</v>
      </c>
      <c r="F70" s="14">
        <v>-3</v>
      </c>
      <c r="G70" s="74">
        <v>-3</v>
      </c>
      <c r="H70" s="74">
        <v>0</v>
      </c>
      <c r="I70" s="234">
        <v>-3</v>
      </c>
      <c r="J70" s="110">
        <v>-600</v>
      </c>
      <c r="K70" s="169">
        <v>-600</v>
      </c>
      <c r="L70" s="151">
        <v>-600</v>
      </c>
      <c r="M70" s="289">
        <v>-600</v>
      </c>
      <c r="N70" s="300"/>
      <c r="O70" s="1"/>
      <c r="P70" s="1"/>
      <c r="Q70" s="1"/>
      <c r="R70" s="1"/>
      <c r="S70" s="1"/>
      <c r="T70" s="1"/>
      <c r="U70" s="1"/>
      <c r="V70" s="1"/>
      <c r="W70" s="1"/>
      <c r="X70" s="1"/>
      <c r="Y70" s="1"/>
    </row>
    <row r="71" spans="1:25" ht="15.75" x14ac:dyDescent="0.2">
      <c r="A71" s="90">
        <f t="shared" si="0"/>
        <v>70</v>
      </c>
      <c r="B71" s="175" t="s">
        <v>90</v>
      </c>
      <c r="C71" s="34">
        <v>-10750</v>
      </c>
      <c r="D71" s="35">
        <v>-10200</v>
      </c>
      <c r="E71" s="34">
        <v>-10200</v>
      </c>
      <c r="F71" s="11">
        <v>-9350</v>
      </c>
      <c r="G71" s="74">
        <v>-10756</v>
      </c>
      <c r="H71" s="74">
        <v>-11700</v>
      </c>
      <c r="I71" s="234">
        <v>-12000</v>
      </c>
      <c r="J71" s="110">
        <v>-12000</v>
      </c>
      <c r="K71" s="169">
        <v>-12600</v>
      </c>
      <c r="L71" s="151">
        <f t="shared" si="17"/>
        <v>-13230</v>
      </c>
      <c r="M71" s="289">
        <f t="shared" si="17"/>
        <v>-13891.500000000002</v>
      </c>
      <c r="N71" s="300"/>
      <c r="O71" s="1"/>
      <c r="P71" s="1"/>
      <c r="Q71" s="1"/>
      <c r="R71" s="1"/>
      <c r="S71" s="1"/>
      <c r="T71" s="1"/>
      <c r="U71" s="1"/>
      <c r="V71" s="1"/>
      <c r="W71" s="1"/>
      <c r="X71" s="1"/>
      <c r="Y71" s="1"/>
    </row>
    <row r="72" spans="1:25" ht="16.5" thickBot="1" x14ac:dyDescent="0.25">
      <c r="A72" s="90">
        <f t="shared" si="0"/>
        <v>71</v>
      </c>
      <c r="B72" s="174" t="s">
        <v>86</v>
      </c>
      <c r="C72" s="36">
        <v>-8340</v>
      </c>
      <c r="D72" s="37">
        <v>-8340</v>
      </c>
      <c r="E72" s="40">
        <v>-8340</v>
      </c>
      <c r="F72" s="13">
        <v>-7645</v>
      </c>
      <c r="G72" s="76">
        <v>-8660</v>
      </c>
      <c r="H72" s="76">
        <v>-7103</v>
      </c>
      <c r="I72" s="237"/>
      <c r="J72" s="133"/>
      <c r="K72" s="172"/>
      <c r="L72" s="146"/>
      <c r="M72" s="295"/>
      <c r="N72" s="311"/>
      <c r="O72" s="1"/>
      <c r="P72" s="1"/>
      <c r="Q72" s="1"/>
      <c r="R72" s="1"/>
      <c r="S72" s="1"/>
      <c r="T72" s="1"/>
      <c r="U72" s="1"/>
      <c r="V72" s="1"/>
      <c r="W72" s="1"/>
      <c r="X72" s="1"/>
      <c r="Y72" s="1"/>
    </row>
    <row r="73" spans="1:25" ht="25.5" customHeight="1" thickTop="1" thickBot="1" x14ac:dyDescent="0.25">
      <c r="A73" s="90">
        <f t="shared" si="0"/>
        <v>72</v>
      </c>
      <c r="B73" s="96" t="s">
        <v>16</v>
      </c>
      <c r="C73" s="38">
        <f t="shared" ref="C73:J73" si="18">SUM(C62:C72)</f>
        <v>-1606</v>
      </c>
      <c r="D73" s="39">
        <f t="shared" si="18"/>
        <v>886</v>
      </c>
      <c r="E73" s="38">
        <f t="shared" si="18"/>
        <v>-6465</v>
      </c>
      <c r="F73" s="10">
        <f t="shared" si="18"/>
        <v>10397</v>
      </c>
      <c r="G73" s="72">
        <f t="shared" ref="G73" si="19">SUM(G62:G72)</f>
        <v>-4182</v>
      </c>
      <c r="H73" s="72">
        <f t="shared" si="18"/>
        <v>30013</v>
      </c>
      <c r="I73" s="236">
        <f t="shared" si="18"/>
        <v>-3964</v>
      </c>
      <c r="J73" s="128">
        <f t="shared" si="18"/>
        <v>-3961</v>
      </c>
      <c r="K73" s="168">
        <f>SUM(K62:K72)</f>
        <v>-3854</v>
      </c>
      <c r="L73" s="147">
        <f>SUM(L62:L72)</f>
        <v>-4066.6999999999989</v>
      </c>
      <c r="M73" s="292">
        <f>SUM(M62:M72)</f>
        <v>-4290.0350000000017</v>
      </c>
      <c r="N73" s="307"/>
      <c r="O73" s="1"/>
      <c r="P73" s="1"/>
      <c r="Q73" s="1"/>
      <c r="R73" s="1"/>
      <c r="S73" s="1"/>
      <c r="T73" s="1"/>
      <c r="U73" s="1"/>
      <c r="V73" s="1"/>
      <c r="W73" s="1"/>
      <c r="X73" s="1"/>
      <c r="Y73" s="1"/>
    </row>
    <row r="74" spans="1:25" ht="80.25" thickTop="1" thickBot="1" x14ac:dyDescent="0.25">
      <c r="A74" s="90">
        <f t="shared" si="0"/>
        <v>73</v>
      </c>
      <c r="B74" s="181" t="s">
        <v>51</v>
      </c>
      <c r="C74" s="182" t="s">
        <v>4</v>
      </c>
      <c r="D74" s="182" t="s">
        <v>5</v>
      </c>
      <c r="E74" s="182" t="s">
        <v>18</v>
      </c>
      <c r="F74" s="183" t="s">
        <v>19</v>
      </c>
      <c r="G74" s="107" t="s">
        <v>80</v>
      </c>
      <c r="H74" s="184" t="s">
        <v>103</v>
      </c>
      <c r="I74" s="232" t="s">
        <v>8</v>
      </c>
      <c r="J74" s="185" t="s">
        <v>9</v>
      </c>
      <c r="K74" s="164" t="s">
        <v>108</v>
      </c>
      <c r="L74" s="143" t="s">
        <v>99</v>
      </c>
      <c r="M74" s="243" t="s">
        <v>101</v>
      </c>
      <c r="N74" s="313"/>
      <c r="O74" s="1"/>
      <c r="P74" s="1"/>
      <c r="Q74" s="1"/>
      <c r="R74" s="1"/>
      <c r="S74" s="1"/>
      <c r="T74" s="1"/>
      <c r="U74" s="1"/>
      <c r="V74" s="1"/>
      <c r="W74" s="1"/>
      <c r="X74" s="1"/>
      <c r="Y74" s="1"/>
    </row>
    <row r="75" spans="1:25" ht="15.75" x14ac:dyDescent="0.2">
      <c r="A75" s="90">
        <f t="shared" si="0"/>
        <v>74</v>
      </c>
      <c r="B75" s="97" t="s">
        <v>32</v>
      </c>
      <c r="C75" s="32">
        <v>3616</v>
      </c>
      <c r="D75" s="33">
        <v>4069</v>
      </c>
      <c r="E75" s="53">
        <v>4441</v>
      </c>
      <c r="F75" s="67">
        <v>5000</v>
      </c>
      <c r="G75" s="80">
        <v>4441</v>
      </c>
      <c r="H75" s="80">
        <v>4441</v>
      </c>
      <c r="I75" s="239">
        <v>4441</v>
      </c>
      <c r="J75" s="109">
        <v>4291</v>
      </c>
      <c r="K75" s="166">
        <v>4441</v>
      </c>
      <c r="L75" s="151">
        <v>4441</v>
      </c>
      <c r="M75" s="289">
        <v>4441</v>
      </c>
      <c r="N75" s="317"/>
      <c r="O75" s="1"/>
      <c r="P75" s="1"/>
      <c r="Q75" s="1"/>
      <c r="R75" s="1"/>
      <c r="S75" s="1"/>
      <c r="T75" s="1"/>
      <c r="U75" s="1"/>
      <c r="V75" s="1"/>
      <c r="W75" s="1"/>
      <c r="X75" s="1"/>
      <c r="Y75" s="1"/>
    </row>
    <row r="76" spans="1:25" ht="15.75" x14ac:dyDescent="0.2">
      <c r="A76" s="90">
        <f t="shared" si="0"/>
        <v>75</v>
      </c>
      <c r="B76" s="2" t="s">
        <v>33</v>
      </c>
      <c r="C76" s="34">
        <v>143</v>
      </c>
      <c r="D76" s="35">
        <v>127</v>
      </c>
      <c r="E76" s="34">
        <v>144</v>
      </c>
      <c r="F76" s="26">
        <v>150</v>
      </c>
      <c r="G76" s="77">
        <v>173</v>
      </c>
      <c r="H76" s="77">
        <v>167</v>
      </c>
      <c r="I76" s="240">
        <v>175</v>
      </c>
      <c r="J76" s="110">
        <v>175</v>
      </c>
      <c r="K76" s="166">
        <f t="shared" ref="K76:K79" si="20">SUM(J76/100)*110</f>
        <v>192.5</v>
      </c>
      <c r="L76" s="151">
        <f t="shared" ref="L76:M79" si="21">SUM(K76/100)*105</f>
        <v>202.125</v>
      </c>
      <c r="M76" s="289">
        <f t="shared" si="21"/>
        <v>212.23125000000002</v>
      </c>
      <c r="N76" s="317"/>
      <c r="O76" s="1"/>
      <c r="P76" s="1"/>
      <c r="Q76" s="1"/>
      <c r="R76" s="1"/>
      <c r="S76" s="1"/>
      <c r="T76" s="1"/>
      <c r="U76" s="1"/>
      <c r="V76" s="1"/>
      <c r="W76" s="1"/>
      <c r="X76" s="1"/>
      <c r="Y76" s="1"/>
    </row>
    <row r="77" spans="1:25" ht="15.75" x14ac:dyDescent="0.2">
      <c r="A77" s="90">
        <f t="shared" si="0"/>
        <v>76</v>
      </c>
      <c r="B77" s="100" t="s">
        <v>73</v>
      </c>
      <c r="C77" s="34"/>
      <c r="D77" s="35"/>
      <c r="E77" s="34"/>
      <c r="F77" s="26"/>
      <c r="G77" s="77">
        <v>706</v>
      </c>
      <c r="H77" s="77">
        <v>329</v>
      </c>
      <c r="I77" s="240">
        <v>350</v>
      </c>
      <c r="J77" s="110">
        <v>350</v>
      </c>
      <c r="K77" s="166">
        <f t="shared" si="20"/>
        <v>385</v>
      </c>
      <c r="L77" s="151">
        <f t="shared" si="21"/>
        <v>404.25</v>
      </c>
      <c r="M77" s="289">
        <f t="shared" si="21"/>
        <v>424.46250000000003</v>
      </c>
      <c r="N77" s="317"/>
      <c r="O77" s="1"/>
      <c r="P77" s="1"/>
      <c r="Q77" s="1"/>
      <c r="R77" s="1"/>
      <c r="S77" s="1"/>
      <c r="T77" s="1"/>
      <c r="U77" s="1"/>
      <c r="V77" s="1"/>
      <c r="W77" s="1"/>
      <c r="X77" s="1"/>
      <c r="Y77" s="1"/>
    </row>
    <row r="78" spans="1:25" ht="63" x14ac:dyDescent="0.2">
      <c r="A78" s="90">
        <f t="shared" si="0"/>
        <v>77</v>
      </c>
      <c r="B78" s="2" t="s">
        <v>52</v>
      </c>
      <c r="C78" s="34">
        <v>21795</v>
      </c>
      <c r="D78" s="35">
        <v>21179</v>
      </c>
      <c r="E78" s="34">
        <v>18009</v>
      </c>
      <c r="F78" s="15">
        <v>23000</v>
      </c>
      <c r="G78" s="77">
        <v>20613</v>
      </c>
      <c r="H78" s="77">
        <v>14516</v>
      </c>
      <c r="I78" s="240">
        <v>25000</v>
      </c>
      <c r="J78" s="110">
        <v>25000</v>
      </c>
      <c r="K78" s="166">
        <f t="shared" si="20"/>
        <v>27500</v>
      </c>
      <c r="L78" s="151">
        <f t="shared" si="21"/>
        <v>28875</v>
      </c>
      <c r="M78" s="289">
        <f t="shared" si="21"/>
        <v>30318.75</v>
      </c>
      <c r="N78" s="300" t="s">
        <v>203</v>
      </c>
      <c r="O78" s="1"/>
      <c r="P78" s="1"/>
      <c r="Q78" s="1"/>
      <c r="R78" s="1"/>
      <c r="S78" s="1"/>
      <c r="T78" s="1"/>
      <c r="U78" s="1"/>
      <c r="V78" s="1"/>
      <c r="W78" s="1"/>
      <c r="X78" s="1"/>
      <c r="Y78" s="1"/>
    </row>
    <row r="79" spans="1:25" ht="15.75" x14ac:dyDescent="0.2">
      <c r="A79" s="90">
        <f t="shared" si="0"/>
        <v>78</v>
      </c>
      <c r="B79" s="2" t="s">
        <v>87</v>
      </c>
      <c r="C79" s="34">
        <v>34099</v>
      </c>
      <c r="D79" s="35">
        <v>1495</v>
      </c>
      <c r="E79" s="34">
        <v>1357</v>
      </c>
      <c r="F79" s="27">
        <v>3000</v>
      </c>
      <c r="G79" s="77">
        <v>-32</v>
      </c>
      <c r="H79" s="77">
        <v>0</v>
      </c>
      <c r="I79" s="240">
        <v>500</v>
      </c>
      <c r="J79" s="110">
        <v>500</v>
      </c>
      <c r="K79" s="166">
        <f t="shared" si="20"/>
        <v>550</v>
      </c>
      <c r="L79" s="151">
        <f t="shared" si="21"/>
        <v>577.5</v>
      </c>
      <c r="M79" s="289">
        <f t="shared" si="21"/>
        <v>606.375</v>
      </c>
      <c r="N79" s="300"/>
      <c r="O79" s="1"/>
      <c r="P79" s="1"/>
      <c r="Q79" s="1"/>
      <c r="R79" s="1"/>
      <c r="S79" s="1"/>
      <c r="T79" s="1"/>
      <c r="U79" s="1"/>
      <c r="V79" s="1"/>
      <c r="W79" s="1"/>
      <c r="X79" s="1"/>
      <c r="Y79" s="1"/>
    </row>
    <row r="80" spans="1:25" ht="31.5" x14ac:dyDescent="0.2">
      <c r="A80" s="90">
        <f t="shared" si="0"/>
        <v>79</v>
      </c>
      <c r="B80" s="2" t="s">
        <v>53</v>
      </c>
      <c r="C80" s="34">
        <v>244</v>
      </c>
      <c r="D80" s="35">
        <v>0</v>
      </c>
      <c r="E80" s="36">
        <v>150</v>
      </c>
      <c r="F80" s="28">
        <v>500</v>
      </c>
      <c r="G80" s="78">
        <v>0</v>
      </c>
      <c r="H80" s="78">
        <v>0</v>
      </c>
      <c r="I80" s="240">
        <v>20000</v>
      </c>
      <c r="J80" s="346">
        <v>20000</v>
      </c>
      <c r="K80" s="190">
        <v>2000</v>
      </c>
      <c r="L80" s="189">
        <v>2000</v>
      </c>
      <c r="M80" s="286">
        <v>2000</v>
      </c>
      <c r="N80" s="310" t="s">
        <v>116</v>
      </c>
      <c r="O80" s="1"/>
      <c r="P80" s="1"/>
      <c r="Q80" s="1"/>
      <c r="R80" s="1"/>
      <c r="S80" s="1"/>
      <c r="T80" s="1"/>
      <c r="U80" s="1"/>
      <c r="V80" s="1"/>
      <c r="W80" s="1"/>
      <c r="X80" s="1"/>
      <c r="Y80" s="1"/>
    </row>
    <row r="81" spans="1:25" ht="16.5" thickBot="1" x14ac:dyDescent="0.25">
      <c r="A81" s="90">
        <f t="shared" si="0"/>
        <v>80</v>
      </c>
      <c r="B81" s="174" t="s">
        <v>74</v>
      </c>
      <c r="C81" s="36">
        <v>-8495</v>
      </c>
      <c r="D81" s="37">
        <v>-11375</v>
      </c>
      <c r="E81" s="54">
        <v>-11435</v>
      </c>
      <c r="F81" s="63">
        <v>-8000</v>
      </c>
      <c r="G81" s="79">
        <v>-12000</v>
      </c>
      <c r="H81" s="79">
        <v>-17250</v>
      </c>
      <c r="I81" s="241">
        <v>-10000</v>
      </c>
      <c r="J81" s="127">
        <v>-10000</v>
      </c>
      <c r="K81" s="166">
        <v>-12000</v>
      </c>
      <c r="L81" s="151">
        <v>-12500</v>
      </c>
      <c r="M81" s="289">
        <v>-13000</v>
      </c>
      <c r="N81" s="300"/>
      <c r="O81" s="1"/>
      <c r="P81" s="1"/>
      <c r="Q81" s="1"/>
      <c r="R81" s="1"/>
      <c r="S81" s="1"/>
      <c r="T81" s="1"/>
      <c r="U81" s="1"/>
      <c r="V81" s="1"/>
      <c r="W81" s="1"/>
      <c r="X81" s="1"/>
      <c r="Y81" s="1"/>
    </row>
    <row r="82" spans="1:25" ht="26.25" customHeight="1" thickTop="1" thickBot="1" x14ac:dyDescent="0.25">
      <c r="A82" s="90">
        <f t="shared" si="0"/>
        <v>81</v>
      </c>
      <c r="B82" s="96" t="s">
        <v>16</v>
      </c>
      <c r="C82" s="38">
        <f t="shared" ref="C82:J82" si="22">SUM(C75:C81)</f>
        <v>51402</v>
      </c>
      <c r="D82" s="39">
        <f t="shared" si="22"/>
        <v>15495</v>
      </c>
      <c r="E82" s="38">
        <f t="shared" si="22"/>
        <v>12666</v>
      </c>
      <c r="F82" s="10">
        <f t="shared" si="22"/>
        <v>23650</v>
      </c>
      <c r="G82" s="89">
        <f>SUM(G75:G81)</f>
        <v>13901</v>
      </c>
      <c r="H82" s="89">
        <f>SUM(H75:H81)</f>
        <v>2203</v>
      </c>
      <c r="I82" s="275">
        <f t="shared" si="22"/>
        <v>40466</v>
      </c>
      <c r="J82" s="128">
        <f t="shared" si="22"/>
        <v>40316</v>
      </c>
      <c r="K82" s="168">
        <f>SUM(K75:K81)</f>
        <v>23068.5</v>
      </c>
      <c r="L82" s="147">
        <f>SUM(L75:L81)</f>
        <v>23999.875</v>
      </c>
      <c r="M82" s="292">
        <f>SUM(M75:M81)</f>
        <v>25002.818749999999</v>
      </c>
      <c r="N82" s="307"/>
      <c r="O82" s="1"/>
      <c r="P82" s="1"/>
      <c r="Q82" s="1"/>
      <c r="R82" s="1"/>
      <c r="S82" s="1"/>
      <c r="T82" s="1"/>
      <c r="U82" s="1"/>
      <c r="V82" s="1"/>
      <c r="W82" s="1"/>
      <c r="X82" s="1"/>
      <c r="Y82" s="1"/>
    </row>
    <row r="83" spans="1:25" ht="80.25" thickTop="1" thickBot="1" x14ac:dyDescent="0.25">
      <c r="A83" s="90">
        <f t="shared" si="0"/>
        <v>82</v>
      </c>
      <c r="B83" s="181" t="s">
        <v>54</v>
      </c>
      <c r="C83" s="182" t="s">
        <v>4</v>
      </c>
      <c r="D83" s="182" t="s">
        <v>5</v>
      </c>
      <c r="E83" s="182" t="s">
        <v>18</v>
      </c>
      <c r="F83" s="186" t="s">
        <v>19</v>
      </c>
      <c r="G83" s="107" t="s">
        <v>80</v>
      </c>
      <c r="H83" s="257" t="s">
        <v>103</v>
      </c>
      <c r="I83" s="276" t="s">
        <v>8</v>
      </c>
      <c r="J83" s="266" t="s">
        <v>9</v>
      </c>
      <c r="K83" s="164" t="s">
        <v>108</v>
      </c>
      <c r="L83" s="143" t="s">
        <v>99</v>
      </c>
      <c r="M83" s="243" t="s">
        <v>101</v>
      </c>
      <c r="N83" s="313"/>
      <c r="O83" s="1"/>
      <c r="P83" s="1"/>
      <c r="Q83" s="1"/>
      <c r="R83" s="1"/>
      <c r="S83" s="1"/>
      <c r="T83" s="1"/>
      <c r="U83" s="1"/>
      <c r="V83" s="1"/>
      <c r="W83" s="1"/>
      <c r="X83" s="1"/>
      <c r="Y83" s="1"/>
    </row>
    <row r="84" spans="1:25" ht="15.75" x14ac:dyDescent="0.2">
      <c r="A84" s="90">
        <f t="shared" si="0"/>
        <v>83</v>
      </c>
      <c r="B84" s="101" t="s">
        <v>75</v>
      </c>
      <c r="C84" s="32">
        <v>163</v>
      </c>
      <c r="D84" s="33">
        <v>0</v>
      </c>
      <c r="E84" s="53">
        <v>80</v>
      </c>
      <c r="F84" s="67">
        <v>600</v>
      </c>
      <c r="G84" s="80">
        <v>162</v>
      </c>
      <c r="H84" s="258">
        <v>502</v>
      </c>
      <c r="I84" s="277">
        <v>550</v>
      </c>
      <c r="J84" s="129">
        <v>550</v>
      </c>
      <c r="K84" s="166">
        <f>SUM(J84/100)*110</f>
        <v>605</v>
      </c>
      <c r="L84" s="151">
        <f t="shared" ref="L84:M86" si="23">SUM(K84/100)*105</f>
        <v>635.25</v>
      </c>
      <c r="M84" s="289">
        <f t="shared" si="23"/>
        <v>667.01250000000005</v>
      </c>
      <c r="N84" s="300"/>
      <c r="O84" s="1"/>
      <c r="P84" s="1"/>
      <c r="Q84" s="1"/>
      <c r="R84" s="1"/>
      <c r="S84" s="1"/>
      <c r="T84" s="1"/>
      <c r="U84" s="1"/>
      <c r="V84" s="1"/>
      <c r="W84" s="1"/>
      <c r="X84" s="1"/>
      <c r="Y84" s="1"/>
    </row>
    <row r="85" spans="1:25" ht="78.75" x14ac:dyDescent="0.2">
      <c r="A85" s="90">
        <f t="shared" si="0"/>
        <v>84</v>
      </c>
      <c r="B85" s="2" t="s">
        <v>55</v>
      </c>
      <c r="C85" s="34">
        <v>390</v>
      </c>
      <c r="D85" s="35">
        <v>414</v>
      </c>
      <c r="E85" s="48">
        <v>322</v>
      </c>
      <c r="F85" s="15">
        <v>1000</v>
      </c>
      <c r="G85" s="77">
        <v>857</v>
      </c>
      <c r="H85" s="259">
        <v>5868</v>
      </c>
      <c r="I85" s="278">
        <v>3000</v>
      </c>
      <c r="J85" s="130">
        <v>3000</v>
      </c>
      <c r="K85" s="166">
        <f t="shared" ref="K85:K86" si="24">SUM(J85/100)*110</f>
        <v>3300</v>
      </c>
      <c r="L85" s="151">
        <f t="shared" si="23"/>
        <v>3465</v>
      </c>
      <c r="M85" s="289">
        <f t="shared" si="23"/>
        <v>3638.25</v>
      </c>
      <c r="N85" s="300" t="s">
        <v>206</v>
      </c>
      <c r="O85" s="1"/>
      <c r="P85" s="1"/>
      <c r="Q85" s="1"/>
      <c r="R85" s="1"/>
      <c r="S85" s="1"/>
      <c r="T85" s="1"/>
      <c r="U85" s="1"/>
      <c r="V85" s="1"/>
      <c r="W85" s="1"/>
      <c r="X85" s="1"/>
      <c r="Y85" s="1"/>
    </row>
    <row r="86" spans="1:25" ht="47.25" x14ac:dyDescent="0.2">
      <c r="A86" s="90">
        <f t="shared" si="0"/>
        <v>85</v>
      </c>
      <c r="B86" s="2" t="s">
        <v>88</v>
      </c>
      <c r="C86" s="34">
        <v>160</v>
      </c>
      <c r="D86" s="35">
        <v>57</v>
      </c>
      <c r="E86" s="48">
        <v>800</v>
      </c>
      <c r="F86" s="15">
        <v>250</v>
      </c>
      <c r="G86" s="77">
        <v>108</v>
      </c>
      <c r="H86" s="259">
        <v>45</v>
      </c>
      <c r="I86" s="278">
        <v>100</v>
      </c>
      <c r="J86" s="130">
        <v>100</v>
      </c>
      <c r="K86" s="166">
        <f t="shared" si="24"/>
        <v>110</v>
      </c>
      <c r="L86" s="151">
        <f t="shared" si="23"/>
        <v>115.50000000000001</v>
      </c>
      <c r="M86" s="289">
        <f t="shared" si="23"/>
        <v>121.27500000000002</v>
      </c>
      <c r="N86" s="300" t="s">
        <v>207</v>
      </c>
      <c r="O86" s="1"/>
      <c r="P86" s="1"/>
      <c r="Q86" s="1"/>
      <c r="R86" s="1"/>
      <c r="S86" s="1"/>
      <c r="T86" s="1"/>
      <c r="U86" s="1"/>
      <c r="V86" s="1"/>
      <c r="W86" s="1"/>
      <c r="X86" s="1"/>
      <c r="Y86" s="1"/>
    </row>
    <row r="87" spans="1:25" ht="16.5" thickBot="1" x14ac:dyDescent="0.25">
      <c r="A87" s="90">
        <f t="shared" si="0"/>
        <v>86</v>
      </c>
      <c r="B87" s="174" t="s">
        <v>89</v>
      </c>
      <c r="C87" s="36">
        <v>-210</v>
      </c>
      <c r="D87" s="37">
        <v>-210</v>
      </c>
      <c r="E87" s="54">
        <v>-208</v>
      </c>
      <c r="F87" s="63">
        <v>-210</v>
      </c>
      <c r="G87" s="79">
        <v>-200</v>
      </c>
      <c r="H87" s="260">
        <v>-200</v>
      </c>
      <c r="I87" s="279">
        <v>-200</v>
      </c>
      <c r="J87" s="131">
        <v>-200</v>
      </c>
      <c r="K87" s="249">
        <v>-200</v>
      </c>
      <c r="L87" s="151">
        <v>-200</v>
      </c>
      <c r="M87" s="289">
        <v>-200</v>
      </c>
      <c r="N87" s="317"/>
      <c r="O87" s="1"/>
      <c r="P87" s="1"/>
      <c r="Q87" s="1"/>
      <c r="R87" s="1"/>
      <c r="S87" s="1"/>
      <c r="T87" s="1"/>
      <c r="U87" s="1"/>
      <c r="V87" s="1"/>
      <c r="W87" s="1"/>
      <c r="X87" s="1"/>
      <c r="Y87" s="1"/>
    </row>
    <row r="88" spans="1:25" ht="20.25" thickTop="1" thickBot="1" x14ac:dyDescent="0.25">
      <c r="A88" s="90">
        <f t="shared" si="0"/>
        <v>87</v>
      </c>
      <c r="B88" s="96" t="s">
        <v>16</v>
      </c>
      <c r="C88" s="38">
        <f t="shared" ref="C88:M88" si="25">SUM(C84:C87)</f>
        <v>503</v>
      </c>
      <c r="D88" s="39">
        <f t="shared" si="25"/>
        <v>261</v>
      </c>
      <c r="E88" s="38">
        <f t="shared" si="25"/>
        <v>994</v>
      </c>
      <c r="F88" s="10">
        <f t="shared" si="25"/>
        <v>1640</v>
      </c>
      <c r="G88" s="89">
        <f t="shared" ref="G88" si="26">SUM(G84:G87)</f>
        <v>927</v>
      </c>
      <c r="H88" s="261">
        <f t="shared" si="25"/>
        <v>6215</v>
      </c>
      <c r="I88" s="280">
        <f t="shared" si="25"/>
        <v>3450</v>
      </c>
      <c r="J88" s="267">
        <f t="shared" si="25"/>
        <v>3450</v>
      </c>
      <c r="K88" s="250">
        <f t="shared" ref="K88:L88" si="27">SUM(K84:K87)</f>
        <v>3815</v>
      </c>
      <c r="L88" s="244">
        <f t="shared" si="27"/>
        <v>4015.75</v>
      </c>
      <c r="M88" s="292">
        <f t="shared" si="25"/>
        <v>4226.5374999999995</v>
      </c>
      <c r="N88" s="307"/>
      <c r="O88" s="1"/>
      <c r="P88" s="1"/>
      <c r="Q88" s="1"/>
      <c r="R88" s="1"/>
      <c r="S88" s="1"/>
      <c r="T88" s="1"/>
      <c r="U88" s="1"/>
      <c r="V88" s="1"/>
      <c r="W88" s="1"/>
      <c r="X88" s="1"/>
      <c r="Y88" s="1"/>
    </row>
    <row r="89" spans="1:25" ht="80.25" thickTop="1" thickBot="1" x14ac:dyDescent="0.25">
      <c r="A89" s="90">
        <f t="shared" si="0"/>
        <v>88</v>
      </c>
      <c r="B89" s="181" t="s">
        <v>56</v>
      </c>
      <c r="C89" s="182" t="s">
        <v>4</v>
      </c>
      <c r="D89" s="182" t="s">
        <v>5</v>
      </c>
      <c r="E89" s="182" t="s">
        <v>18</v>
      </c>
      <c r="F89" s="186" t="s">
        <v>19</v>
      </c>
      <c r="G89" s="107" t="s">
        <v>80</v>
      </c>
      <c r="H89" s="257" t="s">
        <v>103</v>
      </c>
      <c r="I89" s="281" t="s">
        <v>8</v>
      </c>
      <c r="J89" s="268" t="s">
        <v>9</v>
      </c>
      <c r="K89" s="251" t="s">
        <v>108</v>
      </c>
      <c r="L89" s="245" t="s">
        <v>99</v>
      </c>
      <c r="M89" s="243" t="s">
        <v>101</v>
      </c>
      <c r="N89" s="307"/>
      <c r="O89" s="1"/>
      <c r="P89" s="1"/>
      <c r="Q89" s="1"/>
      <c r="R89" s="1"/>
      <c r="S89" s="1"/>
      <c r="T89" s="1"/>
      <c r="U89" s="1"/>
      <c r="V89" s="1"/>
      <c r="W89" s="1"/>
      <c r="X89" s="1"/>
      <c r="Y89" s="1"/>
    </row>
    <row r="90" spans="1:25" ht="15.75" x14ac:dyDescent="0.2">
      <c r="A90" s="90">
        <f t="shared" si="0"/>
        <v>89</v>
      </c>
      <c r="B90" s="97" t="s">
        <v>57</v>
      </c>
      <c r="C90" s="32">
        <v>156</v>
      </c>
      <c r="D90" s="33">
        <v>150</v>
      </c>
      <c r="E90" s="53">
        <v>98</v>
      </c>
      <c r="F90" s="24">
        <v>300</v>
      </c>
      <c r="G90" s="83">
        <v>104</v>
      </c>
      <c r="H90" s="262">
        <v>189</v>
      </c>
      <c r="I90" s="277">
        <v>250</v>
      </c>
      <c r="J90" s="269">
        <v>250</v>
      </c>
      <c r="K90" s="252">
        <f>SUM(J90/100)*110</f>
        <v>275</v>
      </c>
      <c r="L90" s="246">
        <f>SUM(K90/100)*105</f>
        <v>288.75</v>
      </c>
      <c r="M90" s="289">
        <f>SUM(L90/100)*105</f>
        <v>303.1875</v>
      </c>
      <c r="N90" s="300"/>
      <c r="O90" s="1"/>
      <c r="P90" s="1"/>
      <c r="Q90" s="1"/>
      <c r="R90" s="1"/>
      <c r="S90" s="1"/>
      <c r="T90" s="1"/>
      <c r="U90" s="1"/>
      <c r="V90" s="1"/>
      <c r="W90" s="1"/>
      <c r="X90" s="1"/>
      <c r="Y90" s="1"/>
    </row>
    <row r="91" spans="1:25" ht="23.25" x14ac:dyDescent="0.2">
      <c r="A91" s="90">
        <f t="shared" si="0"/>
        <v>90</v>
      </c>
      <c r="B91" s="102" t="s">
        <v>58</v>
      </c>
      <c r="C91" s="41">
        <v>-355640</v>
      </c>
      <c r="D91" s="42">
        <v>-494000</v>
      </c>
      <c r="E91" s="49">
        <v>-535280</v>
      </c>
      <c r="F91" s="16">
        <v>-535280</v>
      </c>
      <c r="G91" s="81">
        <v>-545986</v>
      </c>
      <c r="H91" s="263">
        <v>-545986</v>
      </c>
      <c r="I91" s="282">
        <v>-610253</v>
      </c>
      <c r="J91" s="270">
        <v>-610253</v>
      </c>
      <c r="K91" s="253">
        <f>J91*105%</f>
        <v>-640765.65</v>
      </c>
      <c r="L91" s="247">
        <f>K91*105%</f>
        <v>-672803.9325</v>
      </c>
      <c r="M91" s="296">
        <f>L91*105%</f>
        <v>-706444.12912499998</v>
      </c>
      <c r="N91" s="300"/>
      <c r="O91" s="1"/>
      <c r="P91" s="1"/>
      <c r="Q91" s="1"/>
      <c r="R91" s="1"/>
      <c r="S91" s="1"/>
      <c r="T91" s="1"/>
      <c r="U91" s="1"/>
      <c r="V91" s="1"/>
      <c r="W91" s="1"/>
      <c r="X91" s="1"/>
      <c r="Y91" s="1"/>
    </row>
    <row r="92" spans="1:25" ht="21" x14ac:dyDescent="0.2">
      <c r="A92" s="90">
        <f t="shared" si="0"/>
        <v>91</v>
      </c>
      <c r="B92" s="174" t="s">
        <v>95</v>
      </c>
      <c r="C92" s="114"/>
      <c r="D92" s="115"/>
      <c r="E92" s="116"/>
      <c r="F92" s="117"/>
      <c r="G92" s="134"/>
      <c r="H92" s="264">
        <v>-713</v>
      </c>
      <c r="I92" s="283">
        <v>-1500</v>
      </c>
      <c r="J92" s="271">
        <v>-8000</v>
      </c>
      <c r="K92" s="252">
        <v>-2500</v>
      </c>
      <c r="L92" s="246">
        <v>-2500</v>
      </c>
      <c r="M92" s="289">
        <v>-2500</v>
      </c>
      <c r="N92" s="318"/>
      <c r="O92" s="1"/>
      <c r="P92" s="1"/>
      <c r="Q92" s="1"/>
      <c r="R92" s="1"/>
      <c r="S92" s="1"/>
      <c r="T92" s="1"/>
      <c r="U92" s="1"/>
      <c r="V92" s="1"/>
      <c r="W92" s="1"/>
      <c r="X92" s="1"/>
      <c r="Y92" s="1"/>
    </row>
    <row r="93" spans="1:25" ht="34.5" customHeight="1" thickBot="1" x14ac:dyDescent="0.25">
      <c r="A93" s="90">
        <f t="shared" si="0"/>
        <v>92</v>
      </c>
      <c r="B93" s="174" t="s">
        <v>59</v>
      </c>
      <c r="C93" s="36">
        <v>0</v>
      </c>
      <c r="D93" s="37">
        <v>0</v>
      </c>
      <c r="E93" s="54">
        <v>0</v>
      </c>
      <c r="F93" s="63">
        <v>0</v>
      </c>
      <c r="G93" s="88">
        <v>0</v>
      </c>
      <c r="H93" s="265">
        <v>0</v>
      </c>
      <c r="I93" s="279">
        <v>-100000</v>
      </c>
      <c r="J93" s="272">
        <v>-100000</v>
      </c>
      <c r="K93" s="252">
        <v>0</v>
      </c>
      <c r="L93" s="246">
        <f>SUM(K93/100)*105</f>
        <v>0</v>
      </c>
      <c r="M93" s="289">
        <f>SUM(L93/100)*105</f>
        <v>0</v>
      </c>
      <c r="N93" s="319"/>
      <c r="O93" s="1"/>
      <c r="P93" s="1"/>
      <c r="Q93" s="1"/>
      <c r="R93" s="1"/>
      <c r="S93" s="1"/>
      <c r="T93" s="1"/>
      <c r="U93" s="1"/>
      <c r="V93" s="1"/>
      <c r="W93" s="1"/>
      <c r="X93" s="1"/>
      <c r="Y93" s="1"/>
    </row>
    <row r="94" spans="1:25" ht="24.75" customHeight="1" thickTop="1" thickBot="1" x14ac:dyDescent="0.25">
      <c r="A94" s="90">
        <f t="shared" si="0"/>
        <v>93</v>
      </c>
      <c r="B94" s="332" t="s">
        <v>16</v>
      </c>
      <c r="C94" s="330">
        <f t="shared" ref="C94:J94" si="28">SUM(C90:C93)</f>
        <v>-355484</v>
      </c>
      <c r="D94" s="44">
        <f t="shared" si="28"/>
        <v>-493850</v>
      </c>
      <c r="E94" s="43">
        <f t="shared" si="28"/>
        <v>-535182</v>
      </c>
      <c r="F94" s="64">
        <f t="shared" si="28"/>
        <v>-534980</v>
      </c>
      <c r="G94" s="82">
        <f>SUM(G90:G93)</f>
        <v>-545882</v>
      </c>
      <c r="H94" s="328">
        <f>SUM(H90:H93)</f>
        <v>-546510</v>
      </c>
      <c r="I94" s="284">
        <f t="shared" si="28"/>
        <v>-711503</v>
      </c>
      <c r="J94" s="273">
        <f t="shared" si="28"/>
        <v>-718003</v>
      </c>
      <c r="K94" s="254">
        <f>SUM(K90:K93)</f>
        <v>-642990.65</v>
      </c>
      <c r="L94" s="244">
        <f>SUM(L90:L93)</f>
        <v>-675015.1825</v>
      </c>
      <c r="M94" s="297">
        <f>SUM(M90:M93)</f>
        <v>-708640.94162499998</v>
      </c>
      <c r="N94" s="307"/>
      <c r="O94" s="1"/>
      <c r="P94" s="1"/>
      <c r="Q94" s="1"/>
      <c r="R94" s="1"/>
      <c r="S94" s="1"/>
      <c r="T94" s="1"/>
      <c r="U94" s="1"/>
      <c r="V94" s="1"/>
      <c r="W94" s="1"/>
      <c r="X94" s="1"/>
      <c r="Y94" s="1"/>
    </row>
    <row r="95" spans="1:25" ht="80.25" thickTop="1" thickBot="1" x14ac:dyDescent="0.25">
      <c r="A95" s="90">
        <f t="shared" si="0"/>
        <v>94</v>
      </c>
      <c r="B95" s="333" t="s">
        <v>115</v>
      </c>
      <c r="C95" s="331" t="s">
        <v>4</v>
      </c>
      <c r="D95" s="182" t="s">
        <v>5</v>
      </c>
      <c r="E95" s="182" t="s">
        <v>18</v>
      </c>
      <c r="F95" s="186" t="s">
        <v>19</v>
      </c>
      <c r="G95" s="324" t="s">
        <v>80</v>
      </c>
      <c r="H95" s="329" t="s">
        <v>103</v>
      </c>
      <c r="I95" s="480" t="s">
        <v>8</v>
      </c>
      <c r="J95" s="481" t="s">
        <v>9</v>
      </c>
      <c r="K95" s="482" t="s">
        <v>108</v>
      </c>
      <c r="L95" s="483" t="s">
        <v>99</v>
      </c>
      <c r="M95" s="243" t="s">
        <v>101</v>
      </c>
      <c r="N95" s="320"/>
      <c r="O95" s="1"/>
      <c r="P95" s="1"/>
      <c r="Q95" s="1"/>
      <c r="R95" s="1"/>
      <c r="S95" s="1"/>
      <c r="T95" s="1"/>
      <c r="U95" s="1"/>
      <c r="V95" s="1"/>
      <c r="W95" s="1"/>
      <c r="X95" s="1"/>
      <c r="Y95" s="1"/>
    </row>
    <row r="96" spans="1:25" ht="31.5" x14ac:dyDescent="0.2">
      <c r="A96" s="90">
        <f t="shared" si="0"/>
        <v>95</v>
      </c>
      <c r="B96" s="351" t="s">
        <v>204</v>
      </c>
      <c r="C96" s="352">
        <v>1349</v>
      </c>
      <c r="D96" s="353">
        <v>4133</v>
      </c>
      <c r="E96" s="354">
        <v>2436</v>
      </c>
      <c r="F96" s="355">
        <v>2000</v>
      </c>
      <c r="G96" s="356">
        <v>4747</v>
      </c>
      <c r="H96" s="357">
        <v>6165</v>
      </c>
      <c r="I96" s="426">
        <v>35000</v>
      </c>
      <c r="J96" s="486">
        <v>56364</v>
      </c>
      <c r="K96" s="428">
        <v>29000</v>
      </c>
      <c r="L96" s="429">
        <v>22000</v>
      </c>
      <c r="M96" s="487">
        <v>22000</v>
      </c>
      <c r="N96" s="488" t="s">
        <v>184</v>
      </c>
      <c r="O96" s="1"/>
      <c r="P96" s="1"/>
      <c r="Q96" s="1"/>
      <c r="R96" s="1"/>
      <c r="S96" s="1"/>
      <c r="T96" s="1"/>
      <c r="U96" s="1"/>
      <c r="V96" s="1"/>
      <c r="W96" s="1"/>
      <c r="X96" s="1"/>
      <c r="Y96" s="1"/>
    </row>
    <row r="97" spans="1:27" ht="47.25" x14ac:dyDescent="0.2">
      <c r="A97" s="90">
        <f t="shared" si="0"/>
        <v>96</v>
      </c>
      <c r="B97" s="359" t="s">
        <v>186</v>
      </c>
      <c r="C97" s="360"/>
      <c r="D97" s="361"/>
      <c r="E97" s="362">
        <v>44168</v>
      </c>
      <c r="F97" s="24">
        <v>0</v>
      </c>
      <c r="G97" s="325">
        <v>52508</v>
      </c>
      <c r="H97" s="321">
        <v>49770</v>
      </c>
      <c r="I97" s="228">
        <v>25000</v>
      </c>
      <c r="J97" s="363">
        <v>24953</v>
      </c>
      <c r="K97" s="364">
        <v>50000</v>
      </c>
      <c r="L97" s="365">
        <v>50000</v>
      </c>
      <c r="M97" s="366">
        <v>50000</v>
      </c>
      <c r="N97" s="489" t="s">
        <v>208</v>
      </c>
      <c r="O97" s="1"/>
      <c r="P97" s="1"/>
      <c r="Q97" s="1"/>
      <c r="R97" s="1"/>
      <c r="S97" s="1"/>
      <c r="T97" s="1"/>
      <c r="U97" s="1"/>
      <c r="V97" s="1"/>
      <c r="W97" s="1"/>
      <c r="X97" s="1"/>
      <c r="Y97" s="1"/>
    </row>
    <row r="98" spans="1:27" ht="15.75" x14ac:dyDescent="0.2">
      <c r="A98" s="90"/>
      <c r="B98" s="348" t="s">
        <v>187</v>
      </c>
      <c r="C98" s="367"/>
      <c r="D98" s="368"/>
      <c r="E98" s="369"/>
      <c r="F98" s="370"/>
      <c r="G98" s="371"/>
      <c r="H98" s="372"/>
      <c r="I98" s="373">
        <v>0</v>
      </c>
      <c r="J98" s="374">
        <v>0</v>
      </c>
      <c r="K98" s="375">
        <v>8750</v>
      </c>
      <c r="L98" s="376">
        <v>8750</v>
      </c>
      <c r="M98" s="377">
        <v>8750</v>
      </c>
      <c r="N98" s="489" t="s">
        <v>112</v>
      </c>
      <c r="O98" s="1"/>
      <c r="P98" s="1"/>
      <c r="Q98" s="1"/>
      <c r="R98" s="1"/>
      <c r="S98" s="1"/>
      <c r="T98" s="1"/>
      <c r="U98" s="1"/>
      <c r="V98" s="1"/>
      <c r="W98" s="1"/>
      <c r="X98" s="1"/>
      <c r="Y98" s="1"/>
    </row>
    <row r="99" spans="1:27" ht="15.75" x14ac:dyDescent="0.2">
      <c r="A99" s="90">
        <f>SUM(A97+1)</f>
        <v>97</v>
      </c>
      <c r="B99" s="359" t="s">
        <v>60</v>
      </c>
      <c r="C99" s="360">
        <v>0</v>
      </c>
      <c r="D99" s="361">
        <v>0</v>
      </c>
      <c r="E99" s="362">
        <v>0</v>
      </c>
      <c r="F99" s="57">
        <v>13200</v>
      </c>
      <c r="G99" s="325">
        <v>0</v>
      </c>
      <c r="H99" s="321">
        <v>13200</v>
      </c>
      <c r="I99" s="228">
        <v>0</v>
      </c>
      <c r="J99" s="378">
        <v>502</v>
      </c>
      <c r="K99" s="255"/>
      <c r="L99" s="248"/>
      <c r="M99" s="298"/>
      <c r="N99" s="489"/>
      <c r="O99" s="1"/>
      <c r="P99" s="1"/>
      <c r="Q99" s="1"/>
      <c r="R99" s="1"/>
      <c r="S99" s="1"/>
      <c r="T99" s="1"/>
      <c r="U99" s="1"/>
      <c r="V99" s="1"/>
      <c r="W99" s="1"/>
      <c r="X99" s="1"/>
      <c r="Y99" s="1"/>
    </row>
    <row r="100" spans="1:27" ht="15.75" x14ac:dyDescent="0.2">
      <c r="A100" s="90">
        <f t="shared" si="0"/>
        <v>98</v>
      </c>
      <c r="B100" s="310" t="s">
        <v>61</v>
      </c>
      <c r="C100" s="352">
        <v>11586</v>
      </c>
      <c r="D100" s="353">
        <v>9252</v>
      </c>
      <c r="E100" s="520"/>
      <c r="F100" s="19">
        <v>1000</v>
      </c>
      <c r="G100" s="326">
        <v>3720</v>
      </c>
      <c r="H100" s="322">
        <v>3234</v>
      </c>
      <c r="I100" s="229">
        <v>0</v>
      </c>
      <c r="J100" s="274">
        <v>0</v>
      </c>
      <c r="K100" s="256"/>
      <c r="L100" s="248"/>
      <c r="M100" s="298"/>
      <c r="N100" s="489"/>
      <c r="O100" s="1"/>
      <c r="P100" s="1"/>
      <c r="Q100" s="1"/>
      <c r="R100" s="1"/>
      <c r="S100" s="1"/>
      <c r="T100" s="1"/>
      <c r="U100" s="1"/>
      <c r="V100" s="1"/>
      <c r="W100" s="1"/>
      <c r="X100" s="1"/>
      <c r="Y100" s="1"/>
    </row>
    <row r="101" spans="1:27" ht="15.75" x14ac:dyDescent="0.2">
      <c r="A101" s="90">
        <f t="shared" si="0"/>
        <v>99</v>
      </c>
      <c r="B101" s="310" t="s">
        <v>185</v>
      </c>
      <c r="C101" s="352"/>
      <c r="D101" s="353"/>
      <c r="E101" s="520"/>
      <c r="F101" s="19"/>
      <c r="G101" s="326">
        <v>9500</v>
      </c>
      <c r="H101" s="322">
        <v>31806</v>
      </c>
      <c r="I101" s="229">
        <v>21000</v>
      </c>
      <c r="J101" s="274">
        <v>21000</v>
      </c>
      <c r="K101" s="364">
        <v>34750</v>
      </c>
      <c r="L101" s="365">
        <v>34750</v>
      </c>
      <c r="M101" s="366">
        <v>34750</v>
      </c>
      <c r="N101" s="489" t="s">
        <v>117</v>
      </c>
      <c r="O101" s="1"/>
      <c r="P101" s="1"/>
      <c r="Q101" s="1"/>
      <c r="R101" s="1"/>
      <c r="S101" s="1"/>
      <c r="T101" s="1"/>
      <c r="U101" s="1"/>
      <c r="V101" s="1"/>
      <c r="W101" s="1"/>
      <c r="X101" s="1"/>
      <c r="Y101" s="1"/>
    </row>
    <row r="102" spans="1:27" ht="15.75" x14ac:dyDescent="0.2">
      <c r="A102" s="90">
        <f t="shared" si="0"/>
        <v>100</v>
      </c>
      <c r="B102" s="359" t="s">
        <v>83</v>
      </c>
      <c r="C102" s="352"/>
      <c r="D102" s="353"/>
      <c r="E102" s="520"/>
      <c r="F102" s="19"/>
      <c r="G102" s="326">
        <v>22938</v>
      </c>
      <c r="H102" s="322">
        <v>75980</v>
      </c>
      <c r="I102" s="229">
        <v>13700</v>
      </c>
      <c r="J102" s="274">
        <v>13700</v>
      </c>
      <c r="K102" s="364">
        <v>20000</v>
      </c>
      <c r="L102" s="365">
        <v>20000</v>
      </c>
      <c r="M102" s="366">
        <v>20000</v>
      </c>
      <c r="N102" s="489" t="s">
        <v>117</v>
      </c>
      <c r="O102" s="1"/>
      <c r="P102" s="1"/>
      <c r="Q102" s="1"/>
      <c r="R102" s="1"/>
      <c r="S102" s="1"/>
      <c r="T102" s="1"/>
      <c r="U102" s="1"/>
      <c r="V102" s="1"/>
      <c r="W102" s="1"/>
      <c r="X102" s="1"/>
      <c r="Y102" s="1"/>
    </row>
    <row r="103" spans="1:27" ht="31.5" x14ac:dyDescent="0.2">
      <c r="A103" s="90">
        <f t="shared" si="0"/>
        <v>101</v>
      </c>
      <c r="B103" s="319" t="s">
        <v>62</v>
      </c>
      <c r="C103" s="380">
        <v>0</v>
      </c>
      <c r="D103" s="381">
        <v>0</v>
      </c>
      <c r="E103" s="382">
        <v>3986</v>
      </c>
      <c r="F103" s="28">
        <v>5000</v>
      </c>
      <c r="G103" s="327">
        <v>2312</v>
      </c>
      <c r="H103" s="323">
        <v>9139</v>
      </c>
      <c r="I103" s="383">
        <v>10000</v>
      </c>
      <c r="J103" s="384">
        <v>10000</v>
      </c>
      <c r="K103" s="385">
        <v>10000</v>
      </c>
      <c r="L103" s="386">
        <v>10000</v>
      </c>
      <c r="M103" s="387">
        <v>10000</v>
      </c>
      <c r="N103" s="489" t="s">
        <v>200</v>
      </c>
      <c r="O103" s="1"/>
      <c r="P103" s="1"/>
      <c r="Q103" s="1"/>
      <c r="R103" s="1"/>
      <c r="S103" s="1"/>
      <c r="T103" s="1"/>
      <c r="U103" s="1"/>
      <c r="V103" s="1"/>
      <c r="W103" s="1"/>
      <c r="X103" s="1"/>
      <c r="Y103" s="1"/>
    </row>
    <row r="104" spans="1:27" ht="38.25" customHeight="1" x14ac:dyDescent="0.2">
      <c r="A104" s="90"/>
      <c r="B104" s="348" t="s">
        <v>165</v>
      </c>
      <c r="C104" s="367"/>
      <c r="D104" s="368"/>
      <c r="E104" s="369"/>
      <c r="F104" s="370"/>
      <c r="G104" s="388">
        <v>0</v>
      </c>
      <c r="H104" s="389">
        <v>0</v>
      </c>
      <c r="I104" s="373">
        <v>0</v>
      </c>
      <c r="J104" s="374">
        <v>0</v>
      </c>
      <c r="K104" s="375">
        <v>25761</v>
      </c>
      <c r="L104" s="376">
        <v>27511</v>
      </c>
      <c r="M104" s="377">
        <v>29383</v>
      </c>
      <c r="N104" s="489" t="s">
        <v>193</v>
      </c>
      <c r="O104" s="1"/>
      <c r="P104" s="1"/>
      <c r="Q104" s="1"/>
      <c r="R104" s="1"/>
      <c r="S104" s="1"/>
      <c r="T104" s="1"/>
      <c r="U104" s="1"/>
      <c r="V104" s="1"/>
      <c r="W104" s="1"/>
      <c r="X104" s="1"/>
      <c r="Y104" s="1"/>
    </row>
    <row r="105" spans="1:27" ht="16.5" thickBot="1" x14ac:dyDescent="0.25">
      <c r="A105" s="90">
        <f>SUM(A103+1)</f>
        <v>102</v>
      </c>
      <c r="B105" s="390" t="s">
        <v>76</v>
      </c>
      <c r="C105" s="391">
        <v>-4736</v>
      </c>
      <c r="D105" s="392">
        <v>-1845</v>
      </c>
      <c r="E105" s="379">
        <v>-84500</v>
      </c>
      <c r="F105" s="393">
        <v>0</v>
      </c>
      <c r="G105" s="394">
        <v>-34370</v>
      </c>
      <c r="H105" s="395">
        <v>-32705</v>
      </c>
      <c r="I105" s="396">
        <v>0</v>
      </c>
      <c r="J105" s="397">
        <v>-3210</v>
      </c>
      <c r="K105" s="398">
        <v>0</v>
      </c>
      <c r="L105" s="490">
        <v>0</v>
      </c>
      <c r="M105" s="491">
        <v>0</v>
      </c>
      <c r="N105" s="492"/>
      <c r="O105" s="1"/>
      <c r="P105" s="1"/>
      <c r="Q105" s="1"/>
      <c r="R105" s="1"/>
      <c r="S105" s="1"/>
      <c r="T105" s="1"/>
      <c r="U105" s="1"/>
      <c r="V105" s="1"/>
      <c r="W105" s="1"/>
      <c r="X105" s="1"/>
      <c r="Y105" s="1"/>
    </row>
    <row r="106" spans="1:27" ht="22.5" customHeight="1" thickBot="1" x14ac:dyDescent="0.25">
      <c r="A106" s="90">
        <f t="shared" ref="A106:A107" si="29">SUM(A105+1)</f>
        <v>103</v>
      </c>
      <c r="B106" s="400" t="s">
        <v>16</v>
      </c>
      <c r="C106" s="401">
        <f>SUM(C99:C103)</f>
        <v>11586</v>
      </c>
      <c r="D106" s="402">
        <f>SUM(D99:D103)</f>
        <v>9252</v>
      </c>
      <c r="E106" s="403">
        <f>SUM(E99:E103)</f>
        <v>3986</v>
      </c>
      <c r="F106" s="404">
        <f>SUM(F99:F103)</f>
        <v>19200</v>
      </c>
      <c r="G106" s="405">
        <f>SUM(G97:G105)</f>
        <v>56608</v>
      </c>
      <c r="H106" s="405">
        <f>SUM(H97:H105)</f>
        <v>150424</v>
      </c>
      <c r="I106" s="406">
        <f>SUM(I97:I105)</f>
        <v>69700</v>
      </c>
      <c r="J106" s="407">
        <f>SUM(J96:J105)</f>
        <v>123309</v>
      </c>
      <c r="K106" s="408">
        <f>SUM(K97:K105)</f>
        <v>149261</v>
      </c>
      <c r="L106" s="484">
        <f>SUM(L97:L105)</f>
        <v>151011</v>
      </c>
      <c r="M106" s="485">
        <f>SUM(M97:M105)</f>
        <v>152883</v>
      </c>
      <c r="N106" s="479"/>
      <c r="O106" s="1"/>
      <c r="P106" s="1"/>
      <c r="Q106" s="1"/>
      <c r="R106" s="1"/>
      <c r="S106" s="1"/>
      <c r="T106" s="1"/>
      <c r="U106" s="1"/>
      <c r="V106" s="1"/>
      <c r="W106" s="1"/>
      <c r="X106" s="1"/>
      <c r="Y106" s="1"/>
    </row>
    <row r="107" spans="1:27" ht="94.5" customHeight="1" thickTop="1" thickBot="1" x14ac:dyDescent="0.25">
      <c r="A107" s="90">
        <f t="shared" si="29"/>
        <v>104</v>
      </c>
      <c r="B107" s="409" t="s">
        <v>113</v>
      </c>
      <c r="C107" s="410" t="s">
        <v>4</v>
      </c>
      <c r="D107" s="410" t="s">
        <v>5</v>
      </c>
      <c r="E107" s="410" t="s">
        <v>18</v>
      </c>
      <c r="F107" s="411" t="s">
        <v>19</v>
      </c>
      <c r="G107" s="412"/>
      <c r="H107" s="413"/>
      <c r="I107" s="414"/>
      <c r="J107" s="415"/>
      <c r="K107" s="416" t="s">
        <v>108</v>
      </c>
      <c r="L107" s="417" t="s">
        <v>99</v>
      </c>
      <c r="M107" s="243" t="s">
        <v>101</v>
      </c>
      <c r="N107" s="418"/>
      <c r="O107" s="1"/>
      <c r="P107" s="1"/>
      <c r="Q107" s="1"/>
      <c r="R107" s="1"/>
      <c r="S107" s="1"/>
      <c r="T107" s="1"/>
      <c r="U107" s="501" t="s">
        <v>218</v>
      </c>
      <c r="V107" s="502"/>
      <c r="W107" s="502"/>
      <c r="X107" s="502"/>
      <c r="Y107" s="503"/>
    </row>
    <row r="108" spans="1:27" ht="47.25" x14ac:dyDescent="0.2">
      <c r="A108" s="90">
        <f t="shared" ref="A108:A118" si="30">SUM(A107+1)</f>
        <v>105</v>
      </c>
      <c r="B108" s="419" t="s">
        <v>114</v>
      </c>
      <c r="C108" s="420">
        <v>1349</v>
      </c>
      <c r="D108" s="421">
        <v>4133</v>
      </c>
      <c r="E108" s="422">
        <v>2436</v>
      </c>
      <c r="F108" s="423">
        <v>2000</v>
      </c>
      <c r="G108" s="424"/>
      <c r="H108" s="425"/>
      <c r="I108" s="426"/>
      <c r="J108" s="427">
        <v>-3250</v>
      </c>
      <c r="K108" s="428">
        <v>-3250</v>
      </c>
      <c r="L108" s="429">
        <v>0</v>
      </c>
      <c r="M108" s="430">
        <v>0</v>
      </c>
      <c r="N108" s="431" t="s">
        <v>213</v>
      </c>
      <c r="O108" s="1"/>
      <c r="P108" s="1"/>
      <c r="Q108" s="1"/>
      <c r="R108" s="1"/>
      <c r="S108" s="1"/>
      <c r="T108" s="1"/>
      <c r="U108" s="493"/>
      <c r="V108" s="478" t="s">
        <v>214</v>
      </c>
      <c r="W108" s="478" t="s">
        <v>215</v>
      </c>
      <c r="X108" s="478" t="s">
        <v>216</v>
      </c>
      <c r="Y108" s="478" t="s">
        <v>217</v>
      </c>
    </row>
    <row r="109" spans="1:27" ht="60" x14ac:dyDescent="0.2">
      <c r="A109" s="90">
        <f t="shared" si="30"/>
        <v>106</v>
      </c>
      <c r="B109" s="359" t="s">
        <v>235</v>
      </c>
      <c r="C109" s="360"/>
      <c r="D109" s="361"/>
      <c r="E109" s="362">
        <v>44168</v>
      </c>
      <c r="F109" s="24">
        <v>0</v>
      </c>
      <c r="G109" s="321"/>
      <c r="H109" s="432"/>
      <c r="I109" s="228"/>
      <c r="J109" s="433">
        <v>-26133</v>
      </c>
      <c r="K109" s="364">
        <v>-44027</v>
      </c>
      <c r="L109" s="365">
        <v>-45000</v>
      </c>
      <c r="M109" s="434">
        <v>-45000</v>
      </c>
      <c r="N109" s="310" t="s">
        <v>236</v>
      </c>
      <c r="O109" s="476"/>
      <c r="P109" s="1"/>
      <c r="Q109" s="1"/>
      <c r="R109" s="1"/>
      <c r="S109" s="1"/>
      <c r="T109" s="1"/>
      <c r="U109" s="494" t="s">
        <v>219</v>
      </c>
      <c r="V109" s="477">
        <f>SUM(J3)</f>
        <v>412023</v>
      </c>
      <c r="W109" s="477">
        <f t="shared" ref="W109:Y109" si="31">SUM(K3)</f>
        <v>439854</v>
      </c>
      <c r="X109" s="477">
        <f t="shared" si="31"/>
        <v>463831</v>
      </c>
      <c r="Y109" s="477">
        <f t="shared" si="31"/>
        <v>487022.55000000005</v>
      </c>
      <c r="Z109" s="476"/>
      <c r="AA109" s="1">
        <f>SUM(V109:Z109)</f>
        <v>1802730.55</v>
      </c>
    </row>
    <row r="110" spans="1:27" ht="94.5" x14ac:dyDescent="0.2">
      <c r="A110" s="90">
        <v>107</v>
      </c>
      <c r="B110" s="348" t="s">
        <v>181</v>
      </c>
      <c r="C110" s="367"/>
      <c r="D110" s="368"/>
      <c r="E110" s="369"/>
      <c r="F110" s="285"/>
      <c r="G110" s="389"/>
      <c r="H110" s="437"/>
      <c r="I110" s="438"/>
      <c r="J110" s="439">
        <v>0</v>
      </c>
      <c r="K110" s="375">
        <v>-5000</v>
      </c>
      <c r="L110" s="376">
        <v>-5000</v>
      </c>
      <c r="M110" s="440">
        <v>-5000</v>
      </c>
      <c r="N110" s="348" t="s">
        <v>231</v>
      </c>
      <c r="O110" s="1"/>
      <c r="P110" s="1"/>
      <c r="Q110" s="1"/>
      <c r="R110" s="1"/>
      <c r="S110" s="1"/>
      <c r="T110" s="1"/>
      <c r="U110" s="1"/>
      <c r="V110" s="1"/>
      <c r="W110" s="1"/>
      <c r="X110" s="1"/>
      <c r="Y110" s="1"/>
    </row>
    <row r="111" spans="1:27" ht="110.25" x14ac:dyDescent="0.2">
      <c r="A111" s="90">
        <f>SUM(A110+1)</f>
        <v>108</v>
      </c>
      <c r="B111" s="348" t="s">
        <v>183</v>
      </c>
      <c r="C111" s="367"/>
      <c r="D111" s="368"/>
      <c r="E111" s="369"/>
      <c r="F111" s="285"/>
      <c r="G111" s="389"/>
      <c r="H111" s="437"/>
      <c r="I111" s="438"/>
      <c r="J111" s="439">
        <v>0</v>
      </c>
      <c r="K111" s="375">
        <v>-9000</v>
      </c>
      <c r="L111" s="376">
        <f>SUM(K111/100)*105</f>
        <v>-9450</v>
      </c>
      <c r="M111" s="440">
        <f>SUM(L111/100)*105</f>
        <v>-9922.5</v>
      </c>
      <c r="N111" s="348" t="s">
        <v>209</v>
      </c>
      <c r="O111" s="1"/>
      <c r="P111" s="1"/>
      <c r="Q111" s="1"/>
      <c r="R111" s="1"/>
      <c r="S111" s="1"/>
      <c r="T111" s="1"/>
      <c r="U111" s="1"/>
      <c r="V111" s="1"/>
      <c r="W111" s="1"/>
      <c r="X111" s="1"/>
      <c r="Y111" s="1"/>
    </row>
    <row r="112" spans="1:27" ht="31.5" x14ac:dyDescent="0.2">
      <c r="A112" s="90">
        <f>SUM(A111+1)</f>
        <v>109</v>
      </c>
      <c r="B112" s="348" t="s">
        <v>182</v>
      </c>
      <c r="C112" s="367"/>
      <c r="D112" s="368"/>
      <c r="E112" s="369"/>
      <c r="F112" s="285"/>
      <c r="G112" s="389"/>
      <c r="H112" s="437"/>
      <c r="I112" s="438"/>
      <c r="J112" s="439">
        <v>0</v>
      </c>
      <c r="K112" s="375">
        <v>-10000</v>
      </c>
      <c r="L112" s="376">
        <v>-10000</v>
      </c>
      <c r="M112" s="440">
        <v>-10000</v>
      </c>
      <c r="N112" s="358" t="s">
        <v>210</v>
      </c>
      <c r="O112" s="1"/>
      <c r="P112" s="1"/>
      <c r="Q112" s="1"/>
      <c r="R112" s="1"/>
      <c r="S112" s="1"/>
      <c r="T112" s="1"/>
      <c r="U112" s="1"/>
      <c r="V112" s="1"/>
      <c r="W112" s="1"/>
      <c r="X112" s="1"/>
      <c r="Y112" s="1"/>
    </row>
    <row r="113" spans="1:27" ht="31.5" x14ac:dyDescent="0.2">
      <c r="A113" s="90">
        <f t="shared" si="30"/>
        <v>110</v>
      </c>
      <c r="B113" s="348" t="s">
        <v>189</v>
      </c>
      <c r="C113" s="367"/>
      <c r="D113" s="368"/>
      <c r="E113" s="369"/>
      <c r="F113" s="285"/>
      <c r="G113" s="389"/>
      <c r="H113" s="437"/>
      <c r="I113" s="438"/>
      <c r="J113" s="439">
        <v>0</v>
      </c>
      <c r="K113" s="375">
        <v>-8750</v>
      </c>
      <c r="L113" s="376">
        <v>-8750</v>
      </c>
      <c r="M113" s="440">
        <v>-8750</v>
      </c>
      <c r="N113" s="348" t="s">
        <v>190</v>
      </c>
      <c r="O113" s="1"/>
      <c r="P113" s="1"/>
      <c r="Q113" s="1"/>
      <c r="R113" s="1"/>
      <c r="S113" s="1"/>
      <c r="T113" s="1"/>
      <c r="U113" s="1"/>
      <c r="V113" s="1"/>
      <c r="W113" s="1"/>
      <c r="X113" s="1"/>
      <c r="Y113" s="1"/>
    </row>
    <row r="114" spans="1:27" ht="15.75" x14ac:dyDescent="0.2">
      <c r="A114" s="90">
        <f t="shared" si="30"/>
        <v>111</v>
      </c>
      <c r="B114" s="348" t="s">
        <v>188</v>
      </c>
      <c r="C114" s="367"/>
      <c r="D114" s="368"/>
      <c r="E114" s="369"/>
      <c r="F114" s="285"/>
      <c r="G114" s="389"/>
      <c r="H114" s="437"/>
      <c r="I114" s="438"/>
      <c r="J114" s="439">
        <v>0</v>
      </c>
      <c r="K114" s="375">
        <v>-388</v>
      </c>
      <c r="L114" s="376">
        <v>-388</v>
      </c>
      <c r="M114" s="440">
        <v>-388</v>
      </c>
      <c r="N114" s="348" t="s">
        <v>167</v>
      </c>
      <c r="O114" s="1"/>
      <c r="P114" s="1"/>
      <c r="Q114" s="1"/>
      <c r="R114" s="1"/>
      <c r="S114" s="1"/>
      <c r="T114" s="1"/>
      <c r="U114" s="1"/>
      <c r="V114" s="1"/>
      <c r="W114" s="1"/>
      <c r="X114" s="1"/>
      <c r="Y114" s="1"/>
    </row>
    <row r="115" spans="1:27" ht="15.75" x14ac:dyDescent="0.2">
      <c r="A115" s="90">
        <f t="shared" si="30"/>
        <v>112</v>
      </c>
      <c r="B115" s="348" t="s">
        <v>166</v>
      </c>
      <c r="C115" s="367">
        <v>0</v>
      </c>
      <c r="D115" s="368">
        <v>0</v>
      </c>
      <c r="E115" s="369">
        <v>0</v>
      </c>
      <c r="F115" s="285">
        <v>13200</v>
      </c>
      <c r="G115" s="389"/>
      <c r="H115" s="437"/>
      <c r="I115" s="438"/>
      <c r="J115" s="439">
        <v>0</v>
      </c>
      <c r="K115" s="441">
        <v>-2250</v>
      </c>
      <c r="L115" s="376">
        <v>-2250</v>
      </c>
      <c r="M115" s="440">
        <v>-2250</v>
      </c>
      <c r="N115" s="348" t="s">
        <v>167</v>
      </c>
      <c r="O115" s="1"/>
      <c r="P115" s="1"/>
      <c r="Q115" s="1"/>
      <c r="R115" s="1"/>
      <c r="S115" s="1"/>
      <c r="T115" s="1"/>
      <c r="U115" s="1"/>
      <c r="V115" s="1"/>
      <c r="W115" s="1"/>
      <c r="X115" s="1"/>
      <c r="Y115" s="1"/>
    </row>
    <row r="116" spans="1:27" ht="111" thickBot="1" x14ac:dyDescent="0.25">
      <c r="A116" s="90">
        <f t="shared" si="30"/>
        <v>113</v>
      </c>
      <c r="B116" s="442" t="s">
        <v>192</v>
      </c>
      <c r="C116" s="443">
        <v>0</v>
      </c>
      <c r="D116" s="444">
        <v>0</v>
      </c>
      <c r="E116" s="445">
        <v>0</v>
      </c>
      <c r="F116" s="339">
        <v>13200</v>
      </c>
      <c r="G116" s="395"/>
      <c r="H116" s="436"/>
      <c r="I116" s="396"/>
      <c r="J116" s="435">
        <v>0</v>
      </c>
      <c r="K116" s="446">
        <v>-2750</v>
      </c>
      <c r="L116" s="399">
        <v>-2750</v>
      </c>
      <c r="M116" s="447">
        <v>-2750</v>
      </c>
      <c r="N116" s="358" t="s">
        <v>211</v>
      </c>
      <c r="O116" s="1"/>
      <c r="P116" s="1"/>
      <c r="Q116" s="1"/>
      <c r="R116" s="1"/>
      <c r="S116" s="1"/>
      <c r="T116" s="1"/>
      <c r="U116" s="1"/>
      <c r="V116" s="1"/>
      <c r="W116" s="1"/>
      <c r="X116" s="1"/>
      <c r="Y116" s="1"/>
    </row>
    <row r="117" spans="1:27" ht="22.5" customHeight="1" thickBot="1" x14ac:dyDescent="0.25">
      <c r="A117" s="90">
        <f t="shared" si="30"/>
        <v>114</v>
      </c>
      <c r="B117" s="448" t="s">
        <v>212</v>
      </c>
      <c r="C117" s="449">
        <f>SUM(C105:C109)</f>
        <v>8199</v>
      </c>
      <c r="D117" s="450">
        <f>SUM(D105:D109)</f>
        <v>11540</v>
      </c>
      <c r="E117" s="451">
        <f>SUM(E105:E109)</f>
        <v>-33910</v>
      </c>
      <c r="F117" s="452">
        <f>SUM(F105:F109)</f>
        <v>21200</v>
      </c>
      <c r="G117" s="453"/>
      <c r="H117" s="454"/>
      <c r="I117" s="455"/>
      <c r="J117" s="456">
        <f>SUM(J108:J116)</f>
        <v>-29383</v>
      </c>
      <c r="K117" s="457">
        <f>SUM(K108:K116)</f>
        <v>-85415</v>
      </c>
      <c r="L117" s="458">
        <f>SUM(L108:L116)</f>
        <v>-83588</v>
      </c>
      <c r="M117" s="459">
        <f>SUM(M108:M116)</f>
        <v>-84060.5</v>
      </c>
      <c r="N117" s="460" t="s">
        <v>237</v>
      </c>
      <c r="O117" s="242"/>
      <c r="P117" s="242"/>
      <c r="Q117" s="242"/>
      <c r="R117" s="1"/>
      <c r="S117" s="1"/>
      <c r="T117" s="1"/>
      <c r="U117" s="1"/>
      <c r="V117" s="1"/>
      <c r="W117" s="1"/>
      <c r="X117" s="1"/>
      <c r="Y117" s="1"/>
    </row>
    <row r="118" spans="1:27" ht="29.25" customHeight="1" thickBot="1" x14ac:dyDescent="0.25">
      <c r="A118" s="90">
        <f t="shared" si="30"/>
        <v>115</v>
      </c>
      <c r="B118" s="461" t="s">
        <v>63</v>
      </c>
      <c r="C118" s="462">
        <f>SUM(C106+C94+C88+C82+C73+C60+C47+C36+C28+C17)</f>
        <v>-47258</v>
      </c>
      <c r="D118" s="463">
        <v>-116501</v>
      </c>
      <c r="E118" s="464">
        <v>-187710</v>
      </c>
      <c r="F118" s="465"/>
      <c r="G118" s="466">
        <f>SUM(G106+G94+G88+G82+G73+G60+G47+G36+G28+G17)</f>
        <v>-52732</v>
      </c>
      <c r="H118" s="466">
        <f>SUM(H106+H94+H88+H82+H73+H60+H47+H36+H28+H17)</f>
        <v>84362</v>
      </c>
      <c r="I118" s="467">
        <f>SUM(I106+I94+I88+I82+I73+I60+I47+I36+I28+I17)</f>
        <v>61802</v>
      </c>
      <c r="J118" s="468">
        <f>SUM(J106+J94+J88+J82+J73+J60+J47+J36+J28+J17+J117)</f>
        <v>55771</v>
      </c>
      <c r="K118" s="469">
        <f>SUM(K106+K94+K88+K82+K73+K60+K47+K36+K28+K17+K117)</f>
        <v>108101.04999999999</v>
      </c>
      <c r="L118" s="470">
        <f>SUM(L106+L94+L88+L82+L73+L60+L47+L36+L28+L17+L117)</f>
        <v>80073.902500000026</v>
      </c>
      <c r="M118" s="471">
        <f>SUM(M106+M94+M88+M82+M73+M60+M47+M36+M28+M17+M117)</f>
        <v>83225.497625000076</v>
      </c>
      <c r="N118" s="472"/>
      <c r="O118" s="3"/>
      <c r="P118" s="3"/>
      <c r="Q118" s="3"/>
      <c r="R118" s="3"/>
      <c r="S118" s="3"/>
      <c r="T118" s="3"/>
      <c r="U118" s="3"/>
      <c r="V118" s="3"/>
      <c r="W118" s="3"/>
      <c r="X118" s="3"/>
      <c r="Y118" s="3"/>
    </row>
    <row r="119" spans="1:27" s="21" customFormat="1" ht="18.75" customHeight="1" thickBot="1" x14ac:dyDescent="0.25">
      <c r="A119" s="69"/>
      <c r="B119" s="7"/>
      <c r="C119" s="29"/>
      <c r="D119" s="29"/>
      <c r="E119" s="45"/>
      <c r="F119" s="29"/>
      <c r="G119" s="69"/>
      <c r="H119" s="69"/>
      <c r="I119" s="50"/>
      <c r="J119" s="50"/>
      <c r="K119" s="50"/>
      <c r="L119" s="52"/>
      <c r="M119" s="52"/>
      <c r="N119" s="52"/>
      <c r="O119" s="20"/>
      <c r="P119" s="20"/>
      <c r="Q119" s="20"/>
      <c r="R119" s="20"/>
      <c r="S119" s="20"/>
      <c r="T119" s="20"/>
      <c r="U119" s="20"/>
      <c r="V119" s="20"/>
      <c r="W119" s="20"/>
      <c r="X119" s="20"/>
      <c r="Y119" s="20"/>
      <c r="Z119" s="20"/>
      <c r="AA119" s="20"/>
    </row>
    <row r="120" spans="1:27" s="21" customFormat="1" ht="18.75" customHeight="1" thickBot="1" x14ac:dyDescent="0.3">
      <c r="A120" s="69"/>
      <c r="B120" s="528" t="s">
        <v>169</v>
      </c>
      <c r="C120" s="529"/>
      <c r="D120" s="529"/>
      <c r="E120" s="529"/>
      <c r="F120" s="529"/>
      <c r="G120" s="529"/>
      <c r="H120" s="336"/>
      <c r="I120" s="334"/>
      <c r="J120" s="50"/>
      <c r="K120" s="50"/>
      <c r="L120" s="52"/>
      <c r="M120" s="52"/>
      <c r="N120" s="52"/>
      <c r="O120" s="20"/>
      <c r="P120" s="20"/>
      <c r="Q120" s="20"/>
      <c r="R120" s="20"/>
      <c r="S120" s="20"/>
      <c r="T120" s="20"/>
      <c r="U120" s="20"/>
      <c r="V120" s="20"/>
      <c r="W120" s="20"/>
      <c r="X120" s="20"/>
      <c r="Y120" s="20"/>
      <c r="Z120" s="20"/>
      <c r="AA120" s="20"/>
    </row>
    <row r="121" spans="1:27" s="21" customFormat="1" ht="18.75" customHeight="1" x14ac:dyDescent="0.25">
      <c r="A121" s="69"/>
      <c r="B121" s="530" t="s">
        <v>170</v>
      </c>
      <c r="C121" s="531"/>
      <c r="D121" s="531"/>
      <c r="E121" s="531"/>
      <c r="F121" s="531"/>
      <c r="G121" s="532"/>
      <c r="H121" s="337">
        <v>614781</v>
      </c>
      <c r="I121" s="334"/>
      <c r="J121" s="50"/>
      <c r="K121" s="50"/>
      <c r="L121" s="52"/>
      <c r="M121" s="52"/>
      <c r="N121" s="52"/>
      <c r="O121" s="20"/>
      <c r="P121" s="20"/>
      <c r="Q121" s="20"/>
      <c r="R121" s="20"/>
      <c r="S121" s="20"/>
      <c r="T121" s="20"/>
      <c r="U121" s="20"/>
      <c r="V121" s="20"/>
      <c r="W121" s="20"/>
      <c r="X121" s="20"/>
      <c r="Y121" s="20"/>
      <c r="Z121" s="20"/>
      <c r="AA121" s="20"/>
    </row>
    <row r="122" spans="1:27" s="21" customFormat="1" ht="18.75" customHeight="1" x14ac:dyDescent="0.25">
      <c r="A122" s="69"/>
      <c r="B122" s="563" t="s">
        <v>171</v>
      </c>
      <c r="C122" s="564"/>
      <c r="D122" s="564"/>
      <c r="E122" s="564"/>
      <c r="F122" s="564"/>
      <c r="G122" s="565"/>
      <c r="H122" s="474">
        <f>SUM(J118)</f>
        <v>55771</v>
      </c>
      <c r="I122" s="496" t="s">
        <v>239</v>
      </c>
      <c r="J122" s="50"/>
      <c r="K122" s="50"/>
      <c r="L122" s="52"/>
      <c r="M122" s="52"/>
      <c r="N122" s="52"/>
      <c r="O122" s="20"/>
      <c r="P122" s="20"/>
      <c r="Q122" s="20"/>
      <c r="R122" s="20"/>
      <c r="S122" s="20"/>
      <c r="T122" s="20"/>
      <c r="U122" s="20"/>
      <c r="V122" s="20"/>
      <c r="W122" s="20"/>
      <c r="X122" s="20"/>
      <c r="Y122" s="20"/>
      <c r="Z122" s="20"/>
      <c r="AA122" s="20"/>
    </row>
    <row r="123" spans="1:27" s="21" customFormat="1" ht="18.75" customHeight="1" thickBot="1" x14ac:dyDescent="0.3">
      <c r="A123" s="69"/>
      <c r="B123" s="566" t="s">
        <v>172</v>
      </c>
      <c r="C123" s="567"/>
      <c r="D123" s="567"/>
      <c r="E123" s="567"/>
      <c r="F123" s="567"/>
      <c r="G123" s="568"/>
      <c r="H123" s="475">
        <f>SUM(H121-H122)</f>
        <v>559010</v>
      </c>
      <c r="I123" s="334" t="s">
        <v>173</v>
      </c>
      <c r="J123" s="50"/>
      <c r="K123" s="50"/>
      <c r="L123" s="52"/>
      <c r="M123" s="52"/>
      <c r="N123" s="52"/>
      <c r="O123" s="20"/>
      <c r="P123" s="20"/>
      <c r="Q123" s="20"/>
      <c r="R123" s="20"/>
      <c r="S123" s="20"/>
      <c r="T123" s="20"/>
      <c r="U123" s="20"/>
      <c r="V123" s="20"/>
      <c r="W123" s="20"/>
      <c r="X123" s="20"/>
      <c r="Y123" s="20"/>
      <c r="Z123" s="20"/>
      <c r="AA123" s="20"/>
    </row>
    <row r="124" spans="1:27" s="21" customFormat="1" ht="18.75" customHeight="1" thickBot="1" x14ac:dyDescent="0.3">
      <c r="A124" s="69"/>
      <c r="B124" s="525" t="s">
        <v>174</v>
      </c>
      <c r="C124" s="526"/>
      <c r="D124" s="526"/>
      <c r="E124" s="526"/>
      <c r="F124" s="526"/>
      <c r="G124" s="526"/>
      <c r="H124" s="527"/>
      <c r="I124" s="334"/>
      <c r="J124" s="50"/>
      <c r="K124" s="50"/>
      <c r="L124" s="52"/>
      <c r="M124" s="52"/>
      <c r="N124" s="52"/>
      <c r="O124" s="20"/>
      <c r="P124" s="20"/>
      <c r="Q124" s="20"/>
      <c r="R124" s="20"/>
      <c r="S124" s="20"/>
      <c r="T124" s="20"/>
      <c r="U124" s="20"/>
      <c r="V124" s="20"/>
      <c r="W124" s="20"/>
      <c r="X124" s="20"/>
      <c r="Y124" s="20"/>
      <c r="Z124" s="20"/>
      <c r="AA124" s="20"/>
    </row>
    <row r="125" spans="1:27" s="21" customFormat="1" ht="36.6" customHeight="1" x14ac:dyDescent="0.25">
      <c r="A125" s="69"/>
      <c r="B125" s="569" t="s">
        <v>175</v>
      </c>
      <c r="C125" s="570"/>
      <c r="D125" s="570"/>
      <c r="E125" s="570"/>
      <c r="F125" s="570"/>
      <c r="G125" s="571"/>
      <c r="H125" s="335">
        <f>SUM(K118)</f>
        <v>108101.04999999999</v>
      </c>
      <c r="I125" s="334"/>
      <c r="J125" s="50"/>
      <c r="K125" s="50"/>
      <c r="L125" s="52"/>
      <c r="M125" s="52"/>
      <c r="N125" s="52"/>
      <c r="O125" s="20"/>
      <c r="P125" s="20"/>
      <c r="Q125" s="20"/>
      <c r="R125" s="20"/>
      <c r="S125" s="20"/>
      <c r="T125" s="20"/>
      <c r="U125" s="20"/>
      <c r="V125" s="20"/>
      <c r="W125" s="20"/>
      <c r="X125" s="20"/>
      <c r="Y125" s="20"/>
      <c r="Z125" s="20"/>
      <c r="AA125" s="20"/>
    </row>
    <row r="126" spans="1:27" s="21" customFormat="1" ht="19.5" thickBot="1" x14ac:dyDescent="0.3">
      <c r="A126" s="69"/>
      <c r="B126" s="533" t="s">
        <v>176</v>
      </c>
      <c r="C126" s="534"/>
      <c r="D126" s="534"/>
      <c r="E126" s="534"/>
      <c r="F126" s="534"/>
      <c r="G126" s="535"/>
      <c r="H126" s="340">
        <f>SUM(H123-H125)</f>
        <v>450908.95</v>
      </c>
      <c r="I126" s="334" t="s">
        <v>173</v>
      </c>
      <c r="J126" s="50"/>
      <c r="K126" s="50"/>
      <c r="L126" s="52"/>
      <c r="M126" s="52"/>
      <c r="N126" s="52"/>
      <c r="O126" s="20"/>
      <c r="P126" s="20"/>
      <c r="Q126" s="20"/>
      <c r="R126" s="20"/>
      <c r="S126" s="20"/>
      <c r="T126" s="20"/>
      <c r="U126" s="20"/>
      <c r="V126" s="20"/>
      <c r="W126" s="20"/>
      <c r="X126" s="20"/>
      <c r="Y126" s="20"/>
      <c r="Z126" s="20"/>
      <c r="AA126" s="20"/>
    </row>
    <row r="127" spans="1:27" s="21" customFormat="1" ht="36.6" customHeight="1" x14ac:dyDescent="0.25">
      <c r="A127" s="69"/>
      <c r="B127" s="569" t="s">
        <v>177</v>
      </c>
      <c r="C127" s="570"/>
      <c r="D127" s="570"/>
      <c r="E127" s="570"/>
      <c r="F127" s="570"/>
      <c r="G127" s="571"/>
      <c r="H127" s="335">
        <f>SUM(L118)</f>
        <v>80073.902500000026</v>
      </c>
      <c r="I127" s="334"/>
      <c r="J127" s="50"/>
      <c r="K127" s="50"/>
      <c r="L127" s="52"/>
      <c r="M127" s="52"/>
      <c r="N127" s="52"/>
      <c r="O127" s="20"/>
      <c r="P127" s="20"/>
      <c r="Q127" s="20"/>
      <c r="R127" s="20"/>
      <c r="S127" s="20"/>
      <c r="T127" s="20"/>
      <c r="U127" s="20"/>
      <c r="V127" s="20"/>
      <c r="W127" s="20"/>
      <c r="X127" s="20"/>
      <c r="Y127" s="20"/>
      <c r="Z127" s="20"/>
      <c r="AA127" s="20"/>
    </row>
    <row r="128" spans="1:27" s="21" customFormat="1" ht="19.5" thickBot="1" x14ac:dyDescent="0.3">
      <c r="A128" s="69"/>
      <c r="B128" s="533" t="s">
        <v>178</v>
      </c>
      <c r="C128" s="534"/>
      <c r="D128" s="534"/>
      <c r="E128" s="534"/>
      <c r="F128" s="534"/>
      <c r="G128" s="535"/>
      <c r="H128" s="340">
        <f>SUM(H126-H127)</f>
        <v>370835.04749999999</v>
      </c>
      <c r="I128" s="334" t="s">
        <v>173</v>
      </c>
      <c r="J128" s="50"/>
      <c r="K128" s="50"/>
      <c r="L128" s="52"/>
      <c r="M128" s="52"/>
      <c r="N128" s="52"/>
      <c r="O128" s="20"/>
      <c r="P128" s="20"/>
      <c r="Q128" s="20"/>
      <c r="R128" s="20"/>
      <c r="S128" s="20"/>
      <c r="T128" s="20"/>
      <c r="U128" s="20"/>
      <c r="V128" s="20"/>
      <c r="W128" s="20"/>
      <c r="X128" s="20"/>
      <c r="Y128" s="20"/>
      <c r="Z128" s="20"/>
      <c r="AA128" s="20"/>
    </row>
    <row r="129" spans="1:27" s="21" customFormat="1" ht="36.6" customHeight="1" thickBot="1" x14ac:dyDescent="0.3">
      <c r="A129" s="69"/>
      <c r="B129" s="536" t="s">
        <v>179</v>
      </c>
      <c r="C129" s="537"/>
      <c r="D129" s="537"/>
      <c r="E129" s="537"/>
      <c r="F129" s="537"/>
      <c r="G129" s="538"/>
      <c r="H129" s="338">
        <f>SUM(M118)</f>
        <v>83225.497625000076</v>
      </c>
      <c r="I129" s="334"/>
      <c r="J129" s="50"/>
      <c r="K129" s="50"/>
      <c r="L129" s="52"/>
      <c r="M129" s="52"/>
      <c r="N129" s="52"/>
      <c r="O129" s="20"/>
      <c r="P129" s="20"/>
      <c r="Q129" s="20"/>
      <c r="R129" s="20"/>
      <c r="S129" s="20"/>
      <c r="T129" s="20"/>
      <c r="U129" s="20"/>
      <c r="V129" s="20"/>
      <c r="W129" s="20"/>
      <c r="X129" s="20"/>
      <c r="Y129" s="20"/>
      <c r="Z129" s="20"/>
      <c r="AA129" s="20"/>
    </row>
    <row r="130" spans="1:27" s="21" customFormat="1" ht="33.6" customHeight="1" thickBot="1" x14ac:dyDescent="0.3">
      <c r="A130" s="69"/>
      <c r="B130" s="539" t="s">
        <v>180</v>
      </c>
      <c r="C130" s="540"/>
      <c r="D130" s="540"/>
      <c r="E130" s="540"/>
      <c r="F130" s="540"/>
      <c r="G130" s="541"/>
      <c r="H130" s="495">
        <f>SUM(H128-H129)</f>
        <v>287609.54987499991</v>
      </c>
      <c r="I130" s="499" t="s">
        <v>238</v>
      </c>
      <c r="J130" s="500"/>
      <c r="K130" s="500"/>
      <c r="L130" s="500"/>
      <c r="M130" s="52"/>
      <c r="N130" s="52"/>
      <c r="O130" s="20"/>
      <c r="P130" s="20"/>
      <c r="Q130" s="20"/>
      <c r="R130" s="20"/>
      <c r="S130" s="20"/>
      <c r="T130" s="20"/>
      <c r="U130" s="20"/>
      <c r="V130" s="20"/>
      <c r="W130" s="20"/>
      <c r="X130" s="20"/>
      <c r="Y130" s="20"/>
      <c r="Z130" s="20"/>
      <c r="AA130" s="20"/>
    </row>
    <row r="131" spans="1:27" s="21" customFormat="1" ht="18.75" customHeight="1" x14ac:dyDescent="0.2">
      <c r="A131" s="69"/>
      <c r="B131" s="7"/>
      <c r="C131" s="29"/>
      <c r="D131" s="29"/>
      <c r="E131" s="45"/>
      <c r="F131" s="29"/>
      <c r="G131" s="69"/>
      <c r="H131" s="69"/>
      <c r="I131" s="50"/>
      <c r="J131" s="50"/>
      <c r="K131" s="50"/>
      <c r="L131" s="52"/>
      <c r="M131" s="52"/>
      <c r="N131" s="52"/>
      <c r="O131" s="20"/>
      <c r="P131" s="20"/>
      <c r="Q131" s="20"/>
      <c r="R131" s="20"/>
      <c r="S131" s="20"/>
      <c r="T131" s="20"/>
      <c r="U131" s="20"/>
      <c r="V131" s="20"/>
      <c r="W131" s="20"/>
      <c r="X131" s="20"/>
      <c r="Y131" s="20"/>
      <c r="Z131" s="20"/>
      <c r="AA131" s="20"/>
    </row>
    <row r="132" spans="1:27" ht="21" customHeight="1" thickBot="1" x14ac:dyDescent="0.25">
      <c r="A132" s="91"/>
      <c r="B132" s="7"/>
      <c r="C132" s="4"/>
      <c r="D132" s="5"/>
      <c r="E132" s="47"/>
      <c r="F132" s="17"/>
      <c r="G132" s="70"/>
      <c r="H132" s="70"/>
      <c r="I132" s="126"/>
      <c r="J132" s="126"/>
      <c r="K132" s="126"/>
      <c r="L132" s="126"/>
      <c r="M132" s="126"/>
      <c r="N132" s="126"/>
      <c r="O132" s="20"/>
      <c r="P132" s="1"/>
      <c r="Q132" s="1"/>
      <c r="R132" s="1"/>
      <c r="S132" s="1"/>
      <c r="T132" s="1"/>
      <c r="U132" s="1"/>
      <c r="V132" s="1"/>
      <c r="W132" s="1"/>
      <c r="X132" s="1"/>
      <c r="Y132" s="1"/>
      <c r="Z132" s="1"/>
      <c r="AA132" s="1"/>
    </row>
    <row r="133" spans="1:27" ht="21" customHeight="1" x14ac:dyDescent="0.25">
      <c r="A133" s="91"/>
      <c r="B133" s="119" t="s">
        <v>104</v>
      </c>
      <c r="C133" s="154"/>
      <c r="D133" s="154"/>
      <c r="E133" s="155"/>
      <c r="F133" s="156"/>
      <c r="G133" s="120" t="s">
        <v>91</v>
      </c>
      <c r="H133" s="523" t="s">
        <v>84</v>
      </c>
      <c r="I133" s="524"/>
      <c r="J133" s="104"/>
      <c r="O133" s="1"/>
      <c r="P133" s="1"/>
      <c r="Q133" s="1"/>
      <c r="R133" s="1"/>
      <c r="S133" s="1"/>
      <c r="T133" s="1"/>
      <c r="U133" s="1"/>
      <c r="V133" s="1"/>
      <c r="W133" s="1"/>
      <c r="X133" s="1"/>
      <c r="Y133" s="1"/>
      <c r="Z133" s="1"/>
      <c r="AA133" s="1"/>
    </row>
    <row r="134" spans="1:27" ht="21" x14ac:dyDescent="0.25">
      <c r="A134" s="91"/>
      <c r="B134" s="157" t="s">
        <v>94</v>
      </c>
      <c r="C134" s="136"/>
      <c r="D134" s="137"/>
      <c r="E134" s="138"/>
      <c r="F134" s="139"/>
      <c r="G134" s="140">
        <v>20000</v>
      </c>
      <c r="H134" s="514" t="s">
        <v>93</v>
      </c>
      <c r="I134" s="515"/>
      <c r="J134" s="51"/>
      <c r="O134" s="1"/>
      <c r="P134" s="1"/>
      <c r="Q134" s="1"/>
      <c r="R134" s="1"/>
      <c r="S134" s="1"/>
      <c r="T134" s="1"/>
      <c r="U134" s="1"/>
      <c r="V134" s="1"/>
      <c r="W134" s="1"/>
      <c r="X134" s="1"/>
      <c r="Y134" s="1"/>
      <c r="Z134" s="1"/>
      <c r="AA134" s="1"/>
    </row>
    <row r="135" spans="1:27" ht="21.75" customHeight="1" x14ac:dyDescent="0.25">
      <c r="A135" s="91"/>
      <c r="B135" s="113" t="s">
        <v>220</v>
      </c>
      <c r="C135" s="136"/>
      <c r="D135" s="137"/>
      <c r="E135" s="138"/>
      <c r="F135" s="139"/>
      <c r="G135" s="121">
        <v>-5000</v>
      </c>
      <c r="H135" s="514"/>
      <c r="I135" s="515"/>
      <c r="J135" s="51"/>
      <c r="O135" s="1"/>
      <c r="P135" s="1"/>
      <c r="Q135" s="1"/>
      <c r="R135" s="1"/>
      <c r="S135" s="1"/>
      <c r="T135" s="1"/>
      <c r="U135" s="1"/>
      <c r="V135" s="1"/>
      <c r="W135" s="1"/>
      <c r="X135" s="1"/>
      <c r="Y135" s="1"/>
      <c r="Z135" s="1"/>
      <c r="AA135" s="1"/>
    </row>
    <row r="136" spans="1:27" ht="30" customHeight="1" x14ac:dyDescent="0.25">
      <c r="A136" s="91"/>
      <c r="B136" s="113" t="s">
        <v>147</v>
      </c>
      <c r="C136" s="136"/>
      <c r="D136" s="137"/>
      <c r="E136" s="138"/>
      <c r="F136" s="139"/>
      <c r="G136" s="163">
        <v>-3000</v>
      </c>
      <c r="H136" s="514" t="s">
        <v>221</v>
      </c>
      <c r="I136" s="515"/>
      <c r="J136" s="51"/>
      <c r="O136" s="1"/>
      <c r="P136" s="1"/>
      <c r="Q136" s="1"/>
      <c r="R136" s="1"/>
      <c r="S136" s="1"/>
      <c r="T136" s="1"/>
      <c r="U136" s="1"/>
      <c r="V136" s="1"/>
      <c r="W136" s="1"/>
      <c r="X136" s="1"/>
      <c r="Y136" s="1"/>
      <c r="Z136" s="1"/>
      <c r="AA136" s="1"/>
    </row>
    <row r="137" spans="1:27" ht="30" x14ac:dyDescent="0.25">
      <c r="A137" s="91"/>
      <c r="B137" s="113" t="s">
        <v>148</v>
      </c>
      <c r="C137" s="136"/>
      <c r="D137" s="137"/>
      <c r="E137" s="138"/>
      <c r="F137" s="139"/>
      <c r="G137" s="163">
        <v>-7000</v>
      </c>
      <c r="H137" s="497" t="s">
        <v>222</v>
      </c>
      <c r="I137" s="498"/>
      <c r="J137" s="51"/>
      <c r="O137" s="1"/>
      <c r="P137" s="1"/>
      <c r="Q137" s="1"/>
      <c r="R137" s="1"/>
      <c r="S137" s="1"/>
      <c r="T137" s="1"/>
      <c r="U137" s="1"/>
      <c r="V137" s="1"/>
      <c r="W137" s="1"/>
      <c r="X137" s="1"/>
      <c r="Y137" s="1"/>
      <c r="Z137" s="1"/>
      <c r="AA137" s="1"/>
    </row>
    <row r="138" spans="1:27" ht="30" x14ac:dyDescent="0.25">
      <c r="A138" s="91"/>
      <c r="B138" s="113" t="s">
        <v>151</v>
      </c>
      <c r="C138" s="136"/>
      <c r="D138" s="137"/>
      <c r="E138" s="138"/>
      <c r="F138" s="139"/>
      <c r="G138" s="163">
        <v>-5000</v>
      </c>
      <c r="H138" s="514" t="s">
        <v>223</v>
      </c>
      <c r="I138" s="515"/>
      <c r="J138" s="51"/>
      <c r="O138" s="1"/>
      <c r="P138" s="1"/>
      <c r="Q138" s="1"/>
      <c r="R138" s="1"/>
      <c r="S138" s="1"/>
      <c r="T138" s="1"/>
      <c r="U138" s="1"/>
      <c r="V138" s="1"/>
      <c r="W138" s="1"/>
      <c r="X138" s="1"/>
      <c r="Y138" s="1"/>
      <c r="Z138" s="1"/>
      <c r="AA138" s="1"/>
    </row>
    <row r="139" spans="1:27" ht="16.5" thickBot="1" x14ac:dyDescent="0.3">
      <c r="B139" s="158" t="s">
        <v>63</v>
      </c>
      <c r="C139" s="159"/>
      <c r="D139" s="159"/>
      <c r="E139" s="160"/>
      <c r="F139" s="161"/>
      <c r="G139" s="162">
        <f>SUM(G134:G138)</f>
        <v>0</v>
      </c>
      <c r="H139" s="504"/>
      <c r="I139" s="505"/>
      <c r="K139" s="142"/>
      <c r="L139"/>
      <c r="M139"/>
      <c r="N139"/>
    </row>
    <row r="140" spans="1:27" ht="15.75" thickBot="1" x14ac:dyDescent="0.25">
      <c r="B140" s="122"/>
      <c r="G140" s="122"/>
      <c r="H140" s="122"/>
      <c r="I140"/>
    </row>
    <row r="141" spans="1:27" ht="15.75" x14ac:dyDescent="0.25">
      <c r="B141" s="119" t="s">
        <v>104</v>
      </c>
      <c r="C141" s="191"/>
      <c r="D141" s="191"/>
      <c r="E141" s="192"/>
      <c r="F141" s="193"/>
      <c r="G141" s="120" t="s">
        <v>91</v>
      </c>
      <c r="H141" s="508" t="s">
        <v>84</v>
      </c>
      <c r="I141" s="509"/>
    </row>
    <row r="142" spans="1:27" ht="15.75" x14ac:dyDescent="0.25">
      <c r="B142" s="111" t="s">
        <v>92</v>
      </c>
      <c r="C142" s="202"/>
      <c r="D142" s="202"/>
      <c r="E142" s="203"/>
      <c r="F142" s="204"/>
      <c r="G142" s="219">
        <v>34750</v>
      </c>
      <c r="H142" s="512" t="s">
        <v>93</v>
      </c>
      <c r="I142" s="513"/>
    </row>
    <row r="143" spans="1:27" ht="15.75" x14ac:dyDescent="0.25">
      <c r="B143" s="113" t="s">
        <v>149</v>
      </c>
      <c r="C143" s="194"/>
      <c r="D143" s="194"/>
      <c r="E143" s="195"/>
      <c r="F143" s="196"/>
      <c r="G143" s="121">
        <v>-10000</v>
      </c>
      <c r="H143" s="514" t="s">
        <v>155</v>
      </c>
      <c r="I143" s="515"/>
    </row>
    <row r="144" spans="1:27" ht="36.6" customHeight="1" x14ac:dyDescent="0.25">
      <c r="B144" s="113" t="s">
        <v>191</v>
      </c>
      <c r="C144" s="194"/>
      <c r="D144" s="194"/>
      <c r="E144" s="195"/>
      <c r="F144" s="196"/>
      <c r="G144" s="121">
        <v>-2750</v>
      </c>
      <c r="H144" s="497" t="s">
        <v>240</v>
      </c>
      <c r="I144" s="498"/>
    </row>
    <row r="145" spans="2:15" ht="50.1" customHeight="1" x14ac:dyDescent="0.25">
      <c r="B145" s="113" t="s">
        <v>150</v>
      </c>
      <c r="C145" s="194"/>
      <c r="D145" s="194"/>
      <c r="E145" s="195"/>
      <c r="F145" s="196"/>
      <c r="G145" s="121">
        <v>-5000</v>
      </c>
      <c r="H145" s="497" t="s">
        <v>224</v>
      </c>
      <c r="I145" s="498"/>
    </row>
    <row r="146" spans="2:15" ht="45.95" customHeight="1" x14ac:dyDescent="0.25">
      <c r="B146" s="113" t="s">
        <v>153</v>
      </c>
      <c r="C146" s="194"/>
      <c r="D146" s="194"/>
      <c r="E146" s="195"/>
      <c r="F146" s="196"/>
      <c r="G146" s="121">
        <v>-14000</v>
      </c>
      <c r="H146" s="497" t="s">
        <v>225</v>
      </c>
      <c r="I146" s="498"/>
    </row>
    <row r="147" spans="2:15" ht="32.1" customHeight="1" thickBot="1" x14ac:dyDescent="0.3">
      <c r="B147" s="135" t="s">
        <v>154</v>
      </c>
      <c r="C147" s="209"/>
      <c r="D147" s="209"/>
      <c r="E147" s="210"/>
      <c r="F147" s="211"/>
      <c r="G147" s="220">
        <v>-3000</v>
      </c>
      <c r="H147" s="516" t="s">
        <v>226</v>
      </c>
      <c r="I147" s="517"/>
    </row>
    <row r="148" spans="2:15" ht="16.5" thickBot="1" x14ac:dyDescent="0.3">
      <c r="B148" s="214" t="s">
        <v>63</v>
      </c>
      <c r="C148" s="215"/>
      <c r="D148" s="215"/>
      <c r="E148" s="216"/>
      <c r="F148" s="217"/>
      <c r="G148" s="218">
        <f>SUM(G142:G147)</f>
        <v>0</v>
      </c>
      <c r="H148" s="506"/>
      <c r="I148" s="507"/>
    </row>
    <row r="149" spans="2:15" ht="15.75" x14ac:dyDescent="0.25">
      <c r="B149" s="123"/>
      <c r="G149" s="123"/>
      <c r="H149" s="123"/>
      <c r="I149"/>
    </row>
    <row r="150" spans="2:15" ht="16.5" thickBot="1" x14ac:dyDescent="0.3">
      <c r="B150" s="119" t="s">
        <v>104</v>
      </c>
      <c r="C150" s="191"/>
      <c r="D150" s="191"/>
      <c r="E150" s="192"/>
      <c r="F150" s="193"/>
      <c r="G150" s="120" t="s">
        <v>91</v>
      </c>
      <c r="H150" s="508" t="s">
        <v>84</v>
      </c>
      <c r="I150" s="509"/>
    </row>
    <row r="151" spans="2:15" ht="15.75" x14ac:dyDescent="0.25">
      <c r="B151" s="111" t="s">
        <v>164</v>
      </c>
      <c r="C151" s="154"/>
      <c r="D151" s="154"/>
      <c r="E151" s="155"/>
      <c r="F151" s="156"/>
      <c r="G151" s="112">
        <v>29000</v>
      </c>
      <c r="H151" s="510" t="s">
        <v>93</v>
      </c>
      <c r="I151" s="511"/>
      <c r="O151" s="118"/>
    </row>
    <row r="152" spans="2:15" ht="15.75" x14ac:dyDescent="0.25">
      <c r="B152" s="124" t="s">
        <v>156</v>
      </c>
      <c r="C152" s="191"/>
      <c r="D152" s="191"/>
      <c r="E152" s="192"/>
      <c r="F152" s="193"/>
      <c r="G152" s="125">
        <v>-250</v>
      </c>
      <c r="H152" s="497" t="s">
        <v>227</v>
      </c>
      <c r="I152" s="498"/>
      <c r="O152" s="118"/>
    </row>
    <row r="153" spans="2:15" ht="16.5" customHeight="1" x14ac:dyDescent="0.25">
      <c r="B153" s="124" t="s">
        <v>157</v>
      </c>
      <c r="C153" s="191"/>
      <c r="D153" s="191"/>
      <c r="E153" s="192"/>
      <c r="F153" s="193"/>
      <c r="G153" s="125">
        <v>-17250</v>
      </c>
      <c r="H153" s="497" t="s">
        <v>228</v>
      </c>
      <c r="I153" s="498"/>
      <c r="O153" s="118"/>
    </row>
    <row r="154" spans="2:15" ht="42.95" customHeight="1" x14ac:dyDescent="0.25">
      <c r="B154" s="124" t="s">
        <v>162</v>
      </c>
      <c r="C154" s="191"/>
      <c r="D154" s="191"/>
      <c r="E154" s="192"/>
      <c r="F154" s="193"/>
      <c r="G154" s="125">
        <v>-7750</v>
      </c>
      <c r="H154" s="497" t="s">
        <v>229</v>
      </c>
      <c r="I154" s="498"/>
      <c r="O154" s="118"/>
    </row>
    <row r="155" spans="2:15" ht="49.5" customHeight="1" x14ac:dyDescent="0.25">
      <c r="B155" s="124" t="s">
        <v>158</v>
      </c>
      <c r="C155" s="191"/>
      <c r="D155" s="191"/>
      <c r="E155" s="192"/>
      <c r="F155" s="193"/>
      <c r="G155" s="125">
        <v>-750</v>
      </c>
      <c r="H155" s="497" t="s">
        <v>230</v>
      </c>
      <c r="I155" s="498"/>
      <c r="O155" s="118"/>
    </row>
    <row r="156" spans="2:15" ht="15.75" x14ac:dyDescent="0.25">
      <c r="B156" s="124" t="s">
        <v>159</v>
      </c>
      <c r="C156" s="191"/>
      <c r="D156" s="191"/>
      <c r="E156" s="192"/>
      <c r="F156" s="193"/>
      <c r="G156" s="125">
        <v>-2000</v>
      </c>
      <c r="H156" s="497"/>
      <c r="I156" s="498"/>
      <c r="O156" s="118"/>
    </row>
    <row r="157" spans="2:15" ht="15.75" x14ac:dyDescent="0.25">
      <c r="B157" s="124" t="s">
        <v>160</v>
      </c>
      <c r="C157" s="191"/>
      <c r="D157" s="191"/>
      <c r="E157" s="192"/>
      <c r="F157" s="193"/>
      <c r="G157" s="125">
        <v>-500</v>
      </c>
      <c r="H157" s="497"/>
      <c r="I157" s="498"/>
      <c r="O157" s="118"/>
    </row>
    <row r="158" spans="2:15" ht="16.5" thickBot="1" x14ac:dyDescent="0.3">
      <c r="B158" s="212" t="s">
        <v>161</v>
      </c>
      <c r="C158" s="191"/>
      <c r="D158" s="191"/>
      <c r="E158" s="192"/>
      <c r="F158" s="193"/>
      <c r="G158" s="213">
        <v>-500</v>
      </c>
      <c r="H158" s="544"/>
      <c r="I158" s="545"/>
      <c r="O158" s="118"/>
    </row>
    <row r="159" spans="2:15" ht="16.5" thickBot="1" x14ac:dyDescent="0.3">
      <c r="B159" s="214" t="s">
        <v>63</v>
      </c>
      <c r="C159" s="215"/>
      <c r="D159" s="215"/>
      <c r="E159" s="216"/>
      <c r="F159" s="217"/>
      <c r="G159" s="218">
        <f>SUM(G151:G158)</f>
        <v>0</v>
      </c>
      <c r="H159" s="506"/>
      <c r="I159" s="507"/>
      <c r="O159" s="118"/>
    </row>
    <row r="160" spans="2:15" ht="15" customHeight="1" thickBot="1" x14ac:dyDescent="0.25"/>
    <row r="161" spans="1:9" ht="15.95" customHeight="1" thickBot="1" x14ac:dyDescent="0.3">
      <c r="B161" s="119" t="s">
        <v>104</v>
      </c>
      <c r="G161" s="150" t="s">
        <v>91</v>
      </c>
      <c r="H161" s="148" t="s">
        <v>84</v>
      </c>
      <c r="I161" s="149"/>
    </row>
    <row r="162" spans="1:9" ht="15.75" thickBot="1" x14ac:dyDescent="0.25">
      <c r="A162" s="197"/>
      <c r="B162" s="199" t="s">
        <v>152</v>
      </c>
      <c r="C162" s="191"/>
      <c r="D162" s="191"/>
      <c r="E162" s="192"/>
      <c r="F162" s="193"/>
      <c r="G162" s="200">
        <v>43150</v>
      </c>
      <c r="H162" s="542" t="s">
        <v>93</v>
      </c>
      <c r="I162" s="543"/>
    </row>
    <row r="163" spans="1:9" ht="30" x14ac:dyDescent="0.2">
      <c r="B163" s="201" t="s">
        <v>119</v>
      </c>
      <c r="C163" s="202"/>
      <c r="D163" s="202"/>
      <c r="E163" s="203"/>
      <c r="F163" s="204"/>
      <c r="G163" s="205">
        <v>-2000</v>
      </c>
      <c r="H163" s="556" t="s">
        <v>118</v>
      </c>
      <c r="I163" s="557"/>
    </row>
    <row r="164" spans="1:9" ht="30" x14ac:dyDescent="0.2">
      <c r="B164" s="206" t="s">
        <v>120</v>
      </c>
      <c r="C164" s="194"/>
      <c r="D164" s="194"/>
      <c r="E164" s="195"/>
      <c r="F164" s="196"/>
      <c r="G164" s="198">
        <v>-3500</v>
      </c>
      <c r="H164" s="558"/>
      <c r="I164" s="559"/>
    </row>
    <row r="165" spans="1:9" x14ac:dyDescent="0.2">
      <c r="B165" s="206" t="s">
        <v>121</v>
      </c>
      <c r="C165" s="194"/>
      <c r="D165" s="194"/>
      <c r="E165" s="195"/>
      <c r="F165" s="196"/>
      <c r="G165" s="198">
        <v>-3500</v>
      </c>
      <c r="H165" s="558"/>
      <c r="I165" s="559"/>
    </row>
    <row r="166" spans="1:9" ht="15.75" thickBot="1" x14ac:dyDescent="0.25">
      <c r="B166" s="207" t="s">
        <v>122</v>
      </c>
      <c r="C166" s="159"/>
      <c r="D166" s="159"/>
      <c r="E166" s="160"/>
      <c r="F166" s="161"/>
      <c r="G166" s="208">
        <v>-250</v>
      </c>
      <c r="H166" s="560"/>
      <c r="I166" s="561"/>
    </row>
    <row r="167" spans="1:9" x14ac:dyDescent="0.2">
      <c r="B167" s="201" t="s">
        <v>124</v>
      </c>
      <c r="C167" s="202"/>
      <c r="D167" s="202"/>
      <c r="E167" s="203"/>
      <c r="F167" s="204"/>
      <c r="G167" s="205">
        <v>-1000</v>
      </c>
      <c r="H167" s="556" t="s">
        <v>123</v>
      </c>
      <c r="I167" s="557"/>
    </row>
    <row r="168" spans="1:9" ht="30" x14ac:dyDescent="0.2">
      <c r="B168" s="206" t="s">
        <v>125</v>
      </c>
      <c r="C168" s="194"/>
      <c r="D168" s="194"/>
      <c r="E168" s="195"/>
      <c r="F168" s="196"/>
      <c r="G168" s="198">
        <v>-1000</v>
      </c>
      <c r="H168" s="558"/>
      <c r="I168" s="559"/>
    </row>
    <row r="169" spans="1:9" ht="15.75" thickBot="1" x14ac:dyDescent="0.25">
      <c r="B169" s="207" t="s">
        <v>126</v>
      </c>
      <c r="C169" s="159"/>
      <c r="D169" s="159"/>
      <c r="E169" s="160"/>
      <c r="F169" s="161"/>
      <c r="G169" s="208">
        <v>-8000</v>
      </c>
      <c r="H169" s="560"/>
      <c r="I169" s="561"/>
    </row>
    <row r="170" spans="1:9" x14ac:dyDescent="0.2">
      <c r="B170" s="201" t="s">
        <v>128</v>
      </c>
      <c r="C170" s="202"/>
      <c r="D170" s="202"/>
      <c r="E170" s="203"/>
      <c r="F170" s="204"/>
      <c r="G170" s="205">
        <v>-6500</v>
      </c>
      <c r="H170" s="556" t="s">
        <v>127</v>
      </c>
      <c r="I170" s="557"/>
    </row>
    <row r="171" spans="1:9" x14ac:dyDescent="0.2">
      <c r="B171" s="206" t="s">
        <v>129</v>
      </c>
      <c r="C171" s="194"/>
      <c r="D171" s="194"/>
      <c r="E171" s="195"/>
      <c r="F171" s="196"/>
      <c r="G171" s="198">
        <v>-500</v>
      </c>
      <c r="H171" s="558"/>
      <c r="I171" s="559"/>
    </row>
    <row r="172" spans="1:9" x14ac:dyDescent="0.2">
      <c r="B172" s="206" t="s">
        <v>130</v>
      </c>
      <c r="C172" s="194"/>
      <c r="D172" s="194"/>
      <c r="E172" s="195"/>
      <c r="F172" s="196"/>
      <c r="G172" s="198">
        <v>-3000</v>
      </c>
      <c r="H172" s="558"/>
      <c r="I172" s="559"/>
    </row>
    <row r="173" spans="1:9" x14ac:dyDescent="0.2">
      <c r="B173" s="206" t="s">
        <v>131</v>
      </c>
      <c r="C173" s="194"/>
      <c r="D173" s="194"/>
      <c r="E173" s="195"/>
      <c r="F173" s="196"/>
      <c r="G173" s="198">
        <v>-600</v>
      </c>
      <c r="H173" s="558"/>
      <c r="I173" s="559"/>
    </row>
    <row r="174" spans="1:9" ht="15.75" thickBot="1" x14ac:dyDescent="0.25">
      <c r="B174" s="207" t="s">
        <v>132</v>
      </c>
      <c r="C174" s="159"/>
      <c r="D174" s="159"/>
      <c r="E174" s="160"/>
      <c r="F174" s="161"/>
      <c r="G174" s="208">
        <v>0</v>
      </c>
      <c r="H174" s="560"/>
      <c r="I174" s="561"/>
    </row>
    <row r="175" spans="1:9" ht="30" x14ac:dyDescent="0.2">
      <c r="B175" s="201" t="s">
        <v>134</v>
      </c>
      <c r="C175" s="202"/>
      <c r="D175" s="202"/>
      <c r="E175" s="203"/>
      <c r="F175" s="204"/>
      <c r="G175" s="205">
        <v>0</v>
      </c>
      <c r="H175" s="556" t="s">
        <v>133</v>
      </c>
      <c r="I175" s="557"/>
    </row>
    <row r="176" spans="1:9" x14ac:dyDescent="0.2">
      <c r="B176" s="206" t="s">
        <v>135</v>
      </c>
      <c r="C176" s="194"/>
      <c r="D176" s="194"/>
      <c r="E176" s="195"/>
      <c r="F176" s="196"/>
      <c r="G176" s="198">
        <v>-1000</v>
      </c>
      <c r="H176" s="558"/>
      <c r="I176" s="559"/>
    </row>
    <row r="177" spans="2:9" x14ac:dyDescent="0.2">
      <c r="B177" s="206" t="s">
        <v>136</v>
      </c>
      <c r="C177" s="194"/>
      <c r="D177" s="194"/>
      <c r="E177" s="195"/>
      <c r="F177" s="196"/>
      <c r="G177" s="198">
        <v>0</v>
      </c>
      <c r="H177" s="558"/>
      <c r="I177" s="559"/>
    </row>
    <row r="178" spans="2:9" x14ac:dyDescent="0.2">
      <c r="B178" s="206" t="s">
        <v>137</v>
      </c>
      <c r="C178" s="194"/>
      <c r="D178" s="194"/>
      <c r="E178" s="195"/>
      <c r="F178" s="196"/>
      <c r="G178" s="198">
        <v>-300</v>
      </c>
      <c r="H178" s="558"/>
      <c r="I178" s="559"/>
    </row>
    <row r="179" spans="2:9" x14ac:dyDescent="0.2">
      <c r="B179" s="555" t="s">
        <v>138</v>
      </c>
      <c r="C179" s="194"/>
      <c r="D179" s="194"/>
      <c r="E179" s="195"/>
      <c r="F179" s="196"/>
      <c r="G179" s="562">
        <v>-10000</v>
      </c>
      <c r="H179" s="558"/>
      <c r="I179" s="559"/>
    </row>
    <row r="180" spans="2:9" ht="3.75" customHeight="1" x14ac:dyDescent="0.2">
      <c r="B180" s="555"/>
      <c r="C180" s="194"/>
      <c r="D180" s="194"/>
      <c r="E180" s="195"/>
      <c r="F180" s="196"/>
      <c r="G180" s="562"/>
      <c r="H180" s="558"/>
      <c r="I180" s="559"/>
    </row>
    <row r="181" spans="2:9" x14ac:dyDescent="0.2">
      <c r="B181" s="555" t="s">
        <v>139</v>
      </c>
      <c r="C181" s="194"/>
      <c r="D181" s="194"/>
      <c r="E181" s="195"/>
      <c r="F181" s="196"/>
      <c r="G181" s="562">
        <v>0</v>
      </c>
      <c r="H181" s="558"/>
      <c r="I181" s="559"/>
    </row>
    <row r="182" spans="2:9" ht="6" customHeight="1" x14ac:dyDescent="0.2">
      <c r="B182" s="555"/>
      <c r="C182" s="194"/>
      <c r="D182" s="194"/>
      <c r="E182" s="195"/>
      <c r="F182" s="196"/>
      <c r="G182" s="562"/>
      <c r="H182" s="558"/>
      <c r="I182" s="559"/>
    </row>
    <row r="183" spans="2:9" x14ac:dyDescent="0.2">
      <c r="B183" s="555" t="s">
        <v>140</v>
      </c>
      <c r="C183" s="194"/>
      <c r="D183" s="194"/>
      <c r="E183" s="195"/>
      <c r="F183" s="196"/>
      <c r="G183" s="562">
        <v>0</v>
      </c>
      <c r="H183" s="558"/>
      <c r="I183" s="559"/>
    </row>
    <row r="184" spans="2:9" ht="2.25" customHeight="1" x14ac:dyDescent="0.2">
      <c r="B184" s="555"/>
      <c r="C184" s="194"/>
      <c r="D184" s="194"/>
      <c r="E184" s="195"/>
      <c r="F184" s="196"/>
      <c r="G184" s="562"/>
      <c r="H184" s="558"/>
      <c r="I184" s="559"/>
    </row>
    <row r="185" spans="2:9" x14ac:dyDescent="0.2">
      <c r="B185" s="206" t="s">
        <v>141</v>
      </c>
      <c r="C185" s="194"/>
      <c r="D185" s="194"/>
      <c r="E185" s="195"/>
      <c r="F185" s="196"/>
      <c r="G185" s="198">
        <v>0</v>
      </c>
      <c r="H185" s="558"/>
      <c r="I185" s="559"/>
    </row>
    <row r="186" spans="2:9" ht="23.25" customHeight="1" x14ac:dyDescent="0.2">
      <c r="B186" s="206" t="s">
        <v>142</v>
      </c>
      <c r="C186" s="194"/>
      <c r="D186" s="194"/>
      <c r="E186" s="195"/>
      <c r="F186" s="196"/>
      <c r="G186" s="198">
        <v>-2000</v>
      </c>
      <c r="H186" s="558"/>
      <c r="I186" s="559"/>
    </row>
    <row r="187" spans="2:9" ht="14.25" customHeight="1" x14ac:dyDescent="0.2">
      <c r="B187" s="555" t="s">
        <v>143</v>
      </c>
      <c r="C187" s="194"/>
      <c r="D187" s="194"/>
      <c r="E187" s="195"/>
      <c r="F187" s="196"/>
      <c r="G187" s="562">
        <v>0</v>
      </c>
      <c r="H187" s="558"/>
      <c r="I187" s="559"/>
    </row>
    <row r="188" spans="2:9" hidden="1" x14ac:dyDescent="0.2">
      <c r="B188" s="555"/>
      <c r="C188" s="194"/>
      <c r="D188" s="194"/>
      <c r="E188" s="195"/>
      <c r="F188" s="196"/>
      <c r="G188" s="562"/>
      <c r="H188" s="558"/>
      <c r="I188" s="559"/>
    </row>
    <row r="189" spans="2:9" ht="4.5" customHeight="1" x14ac:dyDescent="0.2">
      <c r="B189" s="555"/>
      <c r="C189" s="194"/>
      <c r="D189" s="194"/>
      <c r="E189" s="195"/>
      <c r="F189" s="196"/>
      <c r="G189" s="562"/>
      <c r="H189" s="558"/>
      <c r="I189" s="559"/>
    </row>
    <row r="190" spans="2:9" hidden="1" x14ac:dyDescent="0.2">
      <c r="B190" s="555"/>
      <c r="C190" s="194"/>
      <c r="D190" s="194"/>
      <c r="E190" s="195"/>
      <c r="F190" s="196"/>
      <c r="G190" s="562"/>
      <c r="H190" s="558"/>
      <c r="I190" s="559"/>
    </row>
    <row r="191" spans="2:9" x14ac:dyDescent="0.2">
      <c r="B191" s="555" t="s">
        <v>144</v>
      </c>
      <c r="C191" s="194"/>
      <c r="D191" s="194"/>
      <c r="E191" s="195"/>
      <c r="F191" s="196"/>
      <c r="G191" s="562">
        <v>0</v>
      </c>
      <c r="H191" s="558"/>
      <c r="I191" s="559"/>
    </row>
    <row r="192" spans="2:9" ht="8.25" customHeight="1" thickBot="1" x14ac:dyDescent="0.25">
      <c r="B192" s="548"/>
      <c r="C192" s="159"/>
      <c r="D192" s="159"/>
      <c r="E192" s="160"/>
      <c r="F192" s="161"/>
      <c r="G192" s="550"/>
      <c r="H192" s="560"/>
      <c r="I192" s="561"/>
    </row>
    <row r="193" spans="1:9" x14ac:dyDescent="0.2">
      <c r="A193" s="546"/>
      <c r="B193" s="547"/>
      <c r="C193" s="202"/>
      <c r="D193" s="202"/>
      <c r="E193" s="203"/>
      <c r="F193" s="204"/>
      <c r="G193" s="549">
        <f>SUM(L163:L193)</f>
        <v>0</v>
      </c>
      <c r="H193" s="551"/>
      <c r="I193" s="552"/>
    </row>
    <row r="194" spans="1:9" x14ac:dyDescent="0.2">
      <c r="A194" s="546"/>
      <c r="B194" s="548"/>
      <c r="C194" s="159"/>
      <c r="D194" s="159"/>
      <c r="E194" s="160"/>
      <c r="F194" s="161"/>
      <c r="G194" s="550"/>
      <c r="H194" s="553"/>
      <c r="I194" s="554"/>
    </row>
  </sheetData>
  <mergeCells count="60">
    <mergeCell ref="B123:G123"/>
    <mergeCell ref="B125:G125"/>
    <mergeCell ref="B126:G126"/>
    <mergeCell ref="B127:G127"/>
    <mergeCell ref="H170:I174"/>
    <mergeCell ref="H163:I166"/>
    <mergeCell ref="H167:I169"/>
    <mergeCell ref="H175:I192"/>
    <mergeCell ref="B179:B180"/>
    <mergeCell ref="G179:G180"/>
    <mergeCell ref="G183:G184"/>
    <mergeCell ref="B181:B182"/>
    <mergeCell ref="G181:G182"/>
    <mergeCell ref="B187:B190"/>
    <mergeCell ref="G187:G190"/>
    <mergeCell ref="G191:G192"/>
    <mergeCell ref="B183:B184"/>
    <mergeCell ref="A193:A194"/>
    <mergeCell ref="B193:B194"/>
    <mergeCell ref="G193:G194"/>
    <mergeCell ref="H193:I194"/>
    <mergeCell ref="B191:B192"/>
    <mergeCell ref="H162:I162"/>
    <mergeCell ref="H159:I159"/>
    <mergeCell ref="H152:I152"/>
    <mergeCell ref="H153:I153"/>
    <mergeCell ref="H155:I155"/>
    <mergeCell ref="H156:I156"/>
    <mergeCell ref="H157:I157"/>
    <mergeCell ref="H158:I158"/>
    <mergeCell ref="E1:F1"/>
    <mergeCell ref="E100:E102"/>
    <mergeCell ref="I1:J1"/>
    <mergeCell ref="H138:I138"/>
    <mergeCell ref="H133:I133"/>
    <mergeCell ref="H134:I134"/>
    <mergeCell ref="H135:I135"/>
    <mergeCell ref="H136:I136"/>
    <mergeCell ref="H137:I137"/>
    <mergeCell ref="B124:H124"/>
    <mergeCell ref="B120:G120"/>
    <mergeCell ref="B121:G121"/>
    <mergeCell ref="B128:G128"/>
    <mergeCell ref="B129:G129"/>
    <mergeCell ref="B130:G130"/>
    <mergeCell ref="B122:G122"/>
    <mergeCell ref="H144:I144"/>
    <mergeCell ref="H154:I154"/>
    <mergeCell ref="I130:L130"/>
    <mergeCell ref="U107:Y107"/>
    <mergeCell ref="H139:I139"/>
    <mergeCell ref="H148:I148"/>
    <mergeCell ref="H150:I150"/>
    <mergeCell ref="H151:I151"/>
    <mergeCell ref="H141:I141"/>
    <mergeCell ref="H142:I142"/>
    <mergeCell ref="H143:I143"/>
    <mergeCell ref="H147:I147"/>
    <mergeCell ref="H145:I145"/>
    <mergeCell ref="H146:I146"/>
  </mergeCells>
  <pageMargins left="3.937007874015748E-2" right="3.937007874015748E-2" top="0.55118110236220474" bottom="0.55118110236220474" header="0" footer="0"/>
  <pageSetup paperSize="8" scale="98" fitToHeight="0" orientation="landscape" horizontalDpi="1200" verticalDpi="1200" r:id="rId1"/>
  <rowBreaks count="5" manualBreakCount="5">
    <brk id="26" max="13" man="1"/>
    <brk id="57" max="13" man="1"/>
    <brk id="106" max="13" man="1"/>
    <brk id="132" max="13" man="1"/>
    <brk id="160"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2324 Budget</vt:lpstr>
      <vt:lpstr>'2324 Budget'!Print_Area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Assets</dc:creator>
  <cp:keywords/>
  <dc:description/>
  <cp:lastModifiedBy>Totnes Town Council Administrator</cp:lastModifiedBy>
  <cp:revision/>
  <cp:lastPrinted>2023-11-08T13:30:10Z</cp:lastPrinted>
  <dcterms:created xsi:type="dcterms:W3CDTF">2017-01-24T08:45:24Z</dcterms:created>
  <dcterms:modified xsi:type="dcterms:W3CDTF">2023-11-08T14:16:45Z</dcterms:modified>
  <cp:category/>
  <cp:contentStatus/>
</cp:coreProperties>
</file>