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SECURE\Budget\Budget Monitors for Council Matters\2425\"/>
    </mc:Choice>
  </mc:AlternateContent>
  <xr:revisionPtr revIDLastSave="0" documentId="8_{68E93752-7996-405B-84E7-7757B276FA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1" i="1" l="1"/>
  <c r="F96" i="1"/>
  <c r="F90" i="1"/>
  <c r="F84" i="1"/>
  <c r="F75" i="1"/>
  <c r="F62" i="1"/>
  <c r="F48" i="1"/>
  <c r="F37" i="1"/>
  <c r="F29" i="1"/>
  <c r="F17" i="1"/>
  <c r="F112" i="1" l="1"/>
  <c r="D111" i="1"/>
  <c r="C106" i="1"/>
  <c r="B109" i="1"/>
  <c r="G111" i="1" l="1"/>
  <c r="E111" i="1" l="1"/>
  <c r="D90" i="1" l="1"/>
  <c r="D96" i="1"/>
  <c r="D84" i="1"/>
  <c r="D75" i="1"/>
  <c r="D62" i="1"/>
  <c r="D48" i="1"/>
  <c r="D37" i="1"/>
  <c r="D29" i="1"/>
  <c r="D17" i="1"/>
  <c r="D112" i="1" l="1"/>
  <c r="G17" i="1" l="1"/>
  <c r="G29" i="1"/>
  <c r="G37" i="1"/>
  <c r="G48" i="1"/>
  <c r="G62" i="1"/>
  <c r="G75" i="1"/>
  <c r="G84" i="1"/>
  <c r="G90" i="1"/>
  <c r="G96" i="1"/>
  <c r="B111" i="1" l="1"/>
  <c r="C111" i="1"/>
  <c r="C96" i="1"/>
  <c r="C90" i="1"/>
  <c r="C84" i="1"/>
  <c r="C75" i="1"/>
  <c r="C62" i="1"/>
  <c r="C48" i="1"/>
  <c r="C37" i="1"/>
  <c r="C29" i="1"/>
  <c r="C17" i="1"/>
  <c r="C112" i="1" l="1"/>
  <c r="B96" i="1" l="1"/>
  <c r="B90" i="1"/>
  <c r="B84" i="1"/>
  <c r="B75" i="1"/>
  <c r="B62" i="1"/>
  <c r="B48" i="1"/>
  <c r="B37" i="1"/>
  <c r="B29" i="1"/>
  <c r="B17" i="1"/>
  <c r="B112" i="1" l="1"/>
  <c r="E96" i="1"/>
  <c r="E90" i="1"/>
  <c r="E84" i="1"/>
  <c r="E75" i="1"/>
  <c r="E62" i="1"/>
  <c r="E48" i="1"/>
  <c r="E37" i="1"/>
  <c r="E29" i="1"/>
  <c r="E17" i="1"/>
  <c r="E112" i="1" l="1"/>
  <c r="G112" i="1"/>
  <c r="B118" i="1" s="1"/>
  <c r="H112" i="1" l="1"/>
</calcChain>
</file>

<file path=xl/sharedStrings.xml><?xml version="1.0" encoding="utf-8"?>
<sst xmlns="http://schemas.openxmlformats.org/spreadsheetml/2006/main" count="188" uniqueCount="116">
  <si>
    <t>Comments</t>
  </si>
  <si>
    <t>Administration</t>
  </si>
  <si>
    <t>Salaries and pensions for all staff</t>
  </si>
  <si>
    <t>Staff Recruitment</t>
  </si>
  <si>
    <t>Phone and Broadband</t>
  </si>
  <si>
    <t>Photocopier</t>
  </si>
  <si>
    <t>Insurance</t>
  </si>
  <si>
    <t>Office Equipment</t>
  </si>
  <si>
    <t>SUB TOTAL</t>
  </si>
  <si>
    <t>Civic and Democratic</t>
  </si>
  <si>
    <t>Mayoral Allowance</t>
  </si>
  <si>
    <t>Civic and Mayoral Events (expenditure)</t>
  </si>
  <si>
    <t>Civic Events (income)</t>
  </si>
  <si>
    <t>Civic Regalia</t>
  </si>
  <si>
    <t>Councillor Allowances</t>
  </si>
  <si>
    <t>Councillor Training and Travel</t>
  </si>
  <si>
    <t>Councillor IT equipment</t>
  </si>
  <si>
    <t>Elections</t>
  </si>
  <si>
    <t>Community Outreach/Christmas</t>
  </si>
  <si>
    <t>Tourism</t>
  </si>
  <si>
    <t>Totnes Guide and Website Income</t>
  </si>
  <si>
    <t>Advertising</t>
  </si>
  <si>
    <t>Guildhall</t>
  </si>
  <si>
    <t>Cleaning</t>
  </si>
  <si>
    <t>Building Maintenance</t>
  </si>
  <si>
    <t>Business Rates</t>
  </si>
  <si>
    <t>Water</t>
  </si>
  <si>
    <t>Utilities</t>
  </si>
  <si>
    <t>Equipment Maintenance</t>
  </si>
  <si>
    <t>Wedding Licence renewals and marketing</t>
  </si>
  <si>
    <t>Admissions income</t>
  </si>
  <si>
    <t>Civic Hall</t>
  </si>
  <si>
    <t>Feed in Tariff</t>
  </si>
  <si>
    <t>Licences</t>
  </si>
  <si>
    <t>Paige Adams Grant towards Caretaking, Cleaning and Management costs</t>
  </si>
  <si>
    <t>Feed in tariff income and Water refund income</t>
  </si>
  <si>
    <t>Property Maintenance</t>
  </si>
  <si>
    <t>Guildhall Cottage Maintenance</t>
  </si>
  <si>
    <t>Flat 5a Loan repay</t>
  </si>
  <si>
    <t>Flat 5a Maintenance</t>
  </si>
  <si>
    <t>Guildhall Office Maintenance</t>
  </si>
  <si>
    <t>Museum Maintenance</t>
  </si>
  <si>
    <t>Museum Rent income</t>
  </si>
  <si>
    <t>Eastgate Clock Rental</t>
  </si>
  <si>
    <t>Cemetery</t>
  </si>
  <si>
    <t>Grounds Maintenance (Grass cutting and tree work)</t>
  </si>
  <si>
    <t xml:space="preserve">Chapel </t>
  </si>
  <si>
    <t>Open Spaces</t>
  </si>
  <si>
    <t>St Marys Churchyard (Walls and trees)</t>
  </si>
  <si>
    <t>Castle Meadow Maintenance and Water</t>
  </si>
  <si>
    <t>Castle Meadow and allotments income</t>
  </si>
  <si>
    <t>Precept and Income</t>
  </si>
  <si>
    <t>Bank Charges</t>
  </si>
  <si>
    <t xml:space="preserve">Precept and Income </t>
  </si>
  <si>
    <t>Charity of Paige Adams RATE ABATEMENT</t>
  </si>
  <si>
    <t>Community Development</t>
  </si>
  <si>
    <t>Community projects SHARED SPACE and public realm</t>
  </si>
  <si>
    <t xml:space="preserve">Arts and Culture and Events </t>
  </si>
  <si>
    <t>Climate Change/Green Travel</t>
  </si>
  <si>
    <t>Reserves impact</t>
  </si>
  <si>
    <t>Visit Totnes Marketing and event sponsorship</t>
  </si>
  <si>
    <t>Subscriptions</t>
  </si>
  <si>
    <t>Professional Fees</t>
  </si>
  <si>
    <t>Website and IT</t>
  </si>
  <si>
    <t>Van Maintenance</t>
  </si>
  <si>
    <t>TMO Tools and Consumables</t>
  </si>
  <si>
    <t>Guildhall Cottage Income(£975 a month)</t>
  </si>
  <si>
    <t>21/22 YEAR END</t>
  </si>
  <si>
    <t>Actual 31st March 2022 YEAR END</t>
  </si>
  <si>
    <t>Miscellaneous income</t>
  </si>
  <si>
    <t>Equipment sales</t>
  </si>
  <si>
    <t>Staff Training, Travel and Expenses</t>
  </si>
  <si>
    <t>Weddings &amp; Hire Income</t>
  </si>
  <si>
    <t>Cleaning and supplies</t>
  </si>
  <si>
    <t xml:space="preserve">Town Clocks </t>
  </si>
  <si>
    <t>Waste collection</t>
  </si>
  <si>
    <t xml:space="preserve">Cemetery Fees Income </t>
  </si>
  <si>
    <t>General Maintenance</t>
  </si>
  <si>
    <t>Community Grants( incl. S137 Funding)</t>
  </si>
  <si>
    <t>Grant Funding/Projects Income</t>
  </si>
  <si>
    <t>Mayoral Travel</t>
  </si>
  <si>
    <t>Bank Charges/Paypal fees</t>
  </si>
  <si>
    <t>Rental Property Management Fees</t>
  </si>
  <si>
    <t>see below</t>
  </si>
  <si>
    <t>Visit Totnes Guide and Website</t>
  </si>
  <si>
    <t>Public Realm and Community Assets Projects</t>
  </si>
  <si>
    <t>Works and Maintenance (Memorials, Paths, Fences)</t>
  </si>
  <si>
    <t>Misc &amp; Marketing Civic Hall</t>
  </si>
  <si>
    <t>Investment Income</t>
  </si>
  <si>
    <t>22/23 YEAR END</t>
  </si>
  <si>
    <t>Actual 31st March 2023 YEAR END</t>
  </si>
  <si>
    <t xml:space="preserve">Community Projects </t>
  </si>
  <si>
    <t>Neighbourhood Plan</t>
  </si>
  <si>
    <t>Flat 5a Rental Income</t>
  </si>
  <si>
    <t>Office Supplies &amp; Hospitality</t>
  </si>
  <si>
    <t>TOTAL EXPENDITURE OVER INCOME</t>
  </si>
  <si>
    <t>MOVED TO COMMUNITY DEVELOPMENT Community Outreach/Christmas</t>
  </si>
  <si>
    <t>Other TIC expenditure (Post/Phone/Uniform/etc)</t>
  </si>
  <si>
    <t>Grant for boiler</t>
  </si>
  <si>
    <t>Expected year end</t>
  </si>
  <si>
    <t>Budget Monitor - April 2024</t>
  </si>
  <si>
    <t>23/24 YEAR END</t>
  </si>
  <si>
    <t>Actual 31st March 2024 YEAR END</t>
  </si>
  <si>
    <t>Total actual general reserves as start of 2024/25</t>
  </si>
  <si>
    <t>Total expected general reserves at end of 2024/25</t>
  </si>
  <si>
    <t>Agreed Budget</t>
  </si>
  <si>
    <t>Strategic Priorities</t>
  </si>
  <si>
    <t>Environment &amp; Public Realm</t>
  </si>
  <si>
    <t>Economy</t>
  </si>
  <si>
    <t>Community</t>
  </si>
  <si>
    <t>ACTUAL as of 30th April 2024</t>
  </si>
  <si>
    <t>2024/25</t>
  </si>
  <si>
    <t>Underspend expected</t>
  </si>
  <si>
    <t>Awaiting reallocation</t>
  </si>
  <si>
    <t>Moved to Earmarked Reserves in 2024/25</t>
  </si>
  <si>
    <t>Added £15k to current allocation TO BE CONSIDERED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</si>
</sst>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&quot;£&quot;#,##0"/>
    <numFmt numFmtId="165" formatCode="#,##0_ ;[Red]\-#,##0\ "/>
  </numFmts>
  <fonts count="28" x14ac:knownFonts="1">
    <font>
      <sz val="11"/>
      <color theme="1"/>
      <name val="Calibri"/>
      <family val="2"/>
      <scheme val="minor"/>
    </font>
    <font>
      <b/>
      <sz val="20"/>
      <color rgb="FFFF0000"/>
      <name val="Calibri"/>
      <family val="2"/>
    </font>
    <font>
      <b/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8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name val="Calibri"/>
      <family val="2"/>
    </font>
    <font>
      <i/>
      <sz val="12"/>
      <color rgb="FF548135"/>
      <name val="Calibri"/>
      <family val="2"/>
    </font>
    <font>
      <i/>
      <sz val="18"/>
      <color rgb="FF548135"/>
      <name val="Calibri"/>
      <family val="2"/>
    </font>
    <font>
      <b/>
      <sz val="16"/>
      <color rgb="FF000000"/>
      <name val="Calibri"/>
      <family val="2"/>
    </font>
    <font>
      <b/>
      <sz val="16"/>
      <color theme="1"/>
      <name val="Calibri"/>
      <family val="2"/>
    </font>
    <font>
      <sz val="9"/>
      <color rgb="FF000000"/>
      <name val="Calibri"/>
      <family val="2"/>
    </font>
    <font>
      <b/>
      <sz val="9"/>
      <color rgb="FFFF0000"/>
      <name val="Calibri"/>
      <family val="2"/>
    </font>
    <font>
      <sz val="11"/>
      <color rgb="FF000000"/>
      <name val="Arial"/>
      <family val="2"/>
    </font>
    <font>
      <b/>
      <i/>
      <sz val="14"/>
      <color rgb="FF000000"/>
      <name val="Calibri"/>
      <family val="2"/>
    </font>
    <font>
      <b/>
      <sz val="12"/>
      <name val="Calibri"/>
      <family val="2"/>
    </font>
    <font>
      <b/>
      <i/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theme="9" tint="-0.249977111117893"/>
      <name val="Calibri"/>
      <family val="2"/>
    </font>
    <font>
      <b/>
      <sz val="12"/>
      <name val="Calibri"/>
      <family val="2"/>
      <scheme val="minor"/>
    </font>
    <font>
      <b/>
      <i/>
      <sz val="12"/>
      <color theme="9" tint="-0.249977111117893"/>
      <name val="Calibri"/>
      <family val="2"/>
    </font>
    <font>
      <b/>
      <i/>
      <sz val="16"/>
      <color rgb="FFFF0000"/>
      <name val="Calibri"/>
      <family val="2"/>
    </font>
    <font>
      <b/>
      <sz val="12"/>
      <color theme="9" tint="-0.249977111117893"/>
      <name val="Calibri"/>
      <family val="2"/>
    </font>
    <font>
      <b/>
      <sz val="11"/>
      <name val="Calibri"/>
      <family val="2"/>
    </font>
    <font>
      <sz val="12"/>
      <color rgb="FFFF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5E5E5"/>
        <bgColor rgb="FFE5E5E5"/>
      </patternFill>
    </fill>
    <fill>
      <patternFill patternType="solid">
        <fgColor theme="0"/>
        <bgColor theme="0"/>
      </patternFill>
    </fill>
    <fill>
      <patternFill patternType="solid">
        <fgColor rgb="FFC6E0B4"/>
        <bgColor indexed="64"/>
      </patternFill>
    </fill>
    <fill>
      <patternFill patternType="solid">
        <fgColor theme="0" tint="-0.14999847407452621"/>
        <bgColor rgb="FFE5E5E5"/>
      </patternFill>
    </fill>
    <fill>
      <patternFill patternType="gray125">
        <bgColor rgb="FFD9E1F2"/>
      </patternFill>
    </fill>
    <fill>
      <patternFill patternType="gray125">
        <bgColor rgb="FF8EA9DB"/>
      </patternFill>
    </fill>
    <fill>
      <patternFill patternType="solid">
        <fgColor theme="4" tint="0.39997558519241921"/>
        <bgColor indexed="64"/>
      </patternFill>
    </fill>
    <fill>
      <patternFill patternType="gray125">
        <bgColor theme="4" tint="0.39997558519241921"/>
      </patternFill>
    </fill>
  </fills>
  <borders count="68">
    <border>
      <left/>
      <right/>
      <top/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left" vertical="center"/>
    </xf>
    <xf numFmtId="0" fontId="3" fillId="6" borderId="16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 wrapText="1"/>
    </xf>
    <xf numFmtId="0" fontId="8" fillId="6" borderId="19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6" fillId="0" borderId="8" xfId="0" applyFont="1" applyBorder="1"/>
    <xf numFmtId="0" fontId="9" fillId="2" borderId="11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6" fillId="2" borderId="14" xfId="0" applyFont="1" applyFill="1" applyBorder="1" applyAlignment="1">
      <alignment vertical="center" wrapText="1"/>
    </xf>
    <xf numFmtId="0" fontId="3" fillId="6" borderId="2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5" fillId="0" borderId="26" xfId="0" applyFont="1" applyBorder="1" applyAlignment="1">
      <alignment vertical="center" wrapText="1"/>
    </xf>
    <xf numFmtId="1" fontId="12" fillId="6" borderId="12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/>
    </xf>
    <xf numFmtId="0" fontId="3" fillId="0" borderId="31" xfId="0" applyFont="1" applyBorder="1" applyAlignment="1">
      <alignment vertical="center" wrapText="1"/>
    </xf>
    <xf numFmtId="0" fontId="20" fillId="6" borderId="13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1" fontId="8" fillId="6" borderId="20" xfId="0" applyNumberFormat="1" applyFont="1" applyFill="1" applyBorder="1" applyAlignment="1">
      <alignment horizontal="center" vertical="center"/>
    </xf>
    <xf numFmtId="164" fontId="8" fillId="6" borderId="20" xfId="0" applyNumberFormat="1" applyFont="1" applyFill="1" applyBorder="1" applyAlignment="1">
      <alignment horizontal="center" vertical="center"/>
    </xf>
    <xf numFmtId="0" fontId="5" fillId="7" borderId="33" xfId="0" applyFont="1" applyFill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6" borderId="27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vertical="center"/>
    </xf>
    <xf numFmtId="0" fontId="7" fillId="2" borderId="15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6" fillId="2" borderId="36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3" fillId="14" borderId="16" xfId="0" applyFont="1" applyFill="1" applyBorder="1" applyAlignment="1">
      <alignment horizontal="center" vertical="center"/>
    </xf>
    <xf numFmtId="0" fontId="3" fillId="14" borderId="24" xfId="0" applyFont="1" applyFill="1" applyBorder="1" applyAlignment="1">
      <alignment horizontal="center" vertical="center"/>
    </xf>
    <xf numFmtId="0" fontId="3" fillId="14" borderId="9" xfId="0" applyFont="1" applyFill="1" applyBorder="1" applyAlignment="1">
      <alignment horizontal="center" vertical="center"/>
    </xf>
    <xf numFmtId="0" fontId="20" fillId="14" borderId="13" xfId="0" applyFont="1" applyFill="1" applyBorder="1" applyAlignment="1">
      <alignment horizontal="center" vertical="center"/>
    </xf>
    <xf numFmtId="0" fontId="3" fillId="16" borderId="37" xfId="0" applyFont="1" applyFill="1" applyBorder="1" applyAlignment="1">
      <alignment horizontal="center" vertical="center" wrapText="1"/>
    </xf>
    <xf numFmtId="0" fontId="3" fillId="16" borderId="39" xfId="0" applyFont="1" applyFill="1" applyBorder="1" applyAlignment="1">
      <alignment horizontal="center" vertical="center"/>
    </xf>
    <xf numFmtId="0" fontId="18" fillId="16" borderId="39" xfId="0" applyFont="1" applyFill="1" applyBorder="1" applyAlignment="1">
      <alignment horizontal="center" vertical="center"/>
    </xf>
    <xf numFmtId="0" fontId="3" fillId="16" borderId="40" xfId="0" applyFont="1" applyFill="1" applyBorder="1" applyAlignment="1">
      <alignment horizontal="center" vertical="center"/>
    </xf>
    <xf numFmtId="0" fontId="8" fillId="16" borderId="41" xfId="0" applyFont="1" applyFill="1" applyBorder="1" applyAlignment="1">
      <alignment horizontal="center" vertical="center"/>
    </xf>
    <xf numFmtId="0" fontId="3" fillId="16" borderId="38" xfId="0" applyFont="1" applyFill="1" applyBorder="1" applyAlignment="1">
      <alignment horizontal="center" vertical="center"/>
    </xf>
    <xf numFmtId="0" fontId="8" fillId="16" borderId="43" xfId="0" applyFont="1" applyFill="1" applyBorder="1" applyAlignment="1">
      <alignment horizontal="center" vertical="center"/>
    </xf>
    <xf numFmtId="0" fontId="3" fillId="16" borderId="44" xfId="0" applyFont="1" applyFill="1" applyBorder="1" applyAlignment="1">
      <alignment horizontal="center" vertical="center"/>
    </xf>
    <xf numFmtId="1" fontId="12" fillId="16" borderId="39" xfId="0" applyNumberFormat="1" applyFont="1" applyFill="1" applyBorder="1" applyAlignment="1">
      <alignment horizontal="center" vertical="center"/>
    </xf>
    <xf numFmtId="1" fontId="8" fillId="16" borderId="41" xfId="0" applyNumberFormat="1" applyFont="1" applyFill="1" applyBorder="1" applyAlignment="1">
      <alignment horizontal="center" vertical="center"/>
    </xf>
    <xf numFmtId="164" fontId="8" fillId="16" borderId="41" xfId="0" applyNumberFormat="1" applyFont="1" applyFill="1" applyBorder="1" applyAlignment="1">
      <alignment horizontal="center" vertical="center"/>
    </xf>
    <xf numFmtId="0" fontId="3" fillId="17" borderId="40" xfId="0" applyFont="1" applyFill="1" applyBorder="1" applyAlignment="1">
      <alignment horizontal="center" vertical="center"/>
    </xf>
    <xf numFmtId="0" fontId="3" fillId="17" borderId="38" xfId="0" applyFont="1" applyFill="1" applyBorder="1" applyAlignment="1">
      <alignment horizontal="center" vertical="center"/>
    </xf>
    <xf numFmtId="0" fontId="20" fillId="17" borderId="39" xfId="0" applyFont="1" applyFill="1" applyBorder="1" applyAlignment="1">
      <alignment horizontal="center" vertical="center"/>
    </xf>
    <xf numFmtId="0" fontId="18" fillId="16" borderId="38" xfId="0" applyFont="1" applyFill="1" applyBorder="1" applyAlignment="1">
      <alignment horizontal="center" vertical="center"/>
    </xf>
    <xf numFmtId="0" fontId="18" fillId="16" borderId="40" xfId="0" applyFont="1" applyFill="1" applyBorder="1" applyAlignment="1">
      <alignment horizontal="center" vertical="center"/>
    </xf>
    <xf numFmtId="0" fontId="22" fillId="16" borderId="39" xfId="0" applyFont="1" applyFill="1" applyBorder="1" applyAlignment="1">
      <alignment horizontal="center" vertical="center"/>
    </xf>
    <xf numFmtId="1" fontId="3" fillId="16" borderId="39" xfId="0" applyNumberFormat="1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vertical="center" wrapText="1"/>
    </xf>
    <xf numFmtId="0" fontId="6" fillId="2" borderId="49" xfId="0" applyFont="1" applyFill="1" applyBorder="1" applyAlignment="1">
      <alignment vertical="center" wrapText="1"/>
    </xf>
    <xf numFmtId="0" fontId="6" fillId="2" borderId="50" xfId="0" applyFont="1" applyFill="1" applyBorder="1" applyAlignment="1">
      <alignment vertical="center" wrapText="1"/>
    </xf>
    <xf numFmtId="0" fontId="21" fillId="2" borderId="50" xfId="0" applyFont="1" applyFill="1" applyBorder="1" applyAlignment="1">
      <alignment vertical="center" wrapText="1"/>
    </xf>
    <xf numFmtId="0" fontId="21" fillId="0" borderId="50" xfId="0" applyFont="1" applyBorder="1" applyAlignment="1">
      <alignment vertical="center" wrapText="1"/>
    </xf>
    <xf numFmtId="0" fontId="5" fillId="13" borderId="26" xfId="0" applyFont="1" applyFill="1" applyBorder="1" applyAlignment="1">
      <alignment horizontal="center" vertical="center" wrapText="1"/>
    </xf>
    <xf numFmtId="0" fontId="6" fillId="0" borderId="48" xfId="0" applyFont="1" applyBorder="1" applyAlignment="1">
      <alignment vertical="center" wrapText="1"/>
    </xf>
    <xf numFmtId="0" fontId="6" fillId="0" borderId="49" xfId="0" applyFont="1" applyBorder="1" applyAlignment="1">
      <alignment vertical="center" wrapText="1"/>
    </xf>
    <xf numFmtId="0" fontId="21" fillId="0" borderId="49" xfId="0" applyFont="1" applyBorder="1" applyAlignment="1">
      <alignment vertical="center" wrapText="1"/>
    </xf>
    <xf numFmtId="0" fontId="6" fillId="11" borderId="49" xfId="0" applyFont="1" applyFill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5" fillId="10" borderId="26" xfId="0" applyFont="1" applyFill="1" applyBorder="1" applyAlignment="1">
      <alignment horizontal="center" vertical="center" wrapText="1"/>
    </xf>
    <xf numFmtId="0" fontId="21" fillId="0" borderId="5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21" fillId="0" borderId="12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6" fillId="2" borderId="51" xfId="0" applyFont="1" applyFill="1" applyBorder="1" applyAlignment="1">
      <alignment vertical="center" wrapText="1"/>
    </xf>
    <xf numFmtId="0" fontId="11" fillId="0" borderId="49" xfId="0" applyFont="1" applyBorder="1" applyAlignment="1">
      <alignment vertical="center" wrapText="1"/>
    </xf>
    <xf numFmtId="0" fontId="21" fillId="0" borderId="53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5" fillId="11" borderId="26" xfId="0" applyFont="1" applyFill="1" applyBorder="1" applyAlignment="1">
      <alignment vertical="center" wrapText="1"/>
    </xf>
    <xf numFmtId="0" fontId="13" fillId="0" borderId="54" xfId="0" applyFont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1" borderId="13" xfId="0" applyFont="1" applyFill="1" applyBorder="1" applyAlignment="1">
      <alignment horizontal="center" vertical="center"/>
    </xf>
    <xf numFmtId="0" fontId="2" fillId="1" borderId="57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1" borderId="10" xfId="0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0" fontId="2" fillId="1" borderId="17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1" fontId="2" fillId="2" borderId="20" xfId="0" applyNumberFormat="1" applyFont="1" applyFill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19" fillId="1" borderId="13" xfId="0" applyFont="1" applyFill="1" applyBorder="1" applyAlignment="1">
      <alignment horizontal="center" vertical="center"/>
    </xf>
    <xf numFmtId="1" fontId="3" fillId="6" borderId="12" xfId="0" applyNumberFormat="1" applyFont="1" applyFill="1" applyBorder="1" applyAlignment="1">
      <alignment horizontal="center" vertical="center"/>
    </xf>
    <xf numFmtId="0" fontId="6" fillId="0" borderId="58" xfId="0" applyFont="1" applyBorder="1" applyAlignment="1">
      <alignment horizontal="left" vertical="center" wrapText="1"/>
    </xf>
    <xf numFmtId="0" fontId="9" fillId="2" borderId="14" xfId="0" applyFont="1" applyFill="1" applyBorder="1" applyAlignment="1">
      <alignment vertical="center" wrapText="1"/>
    </xf>
    <xf numFmtId="164" fontId="23" fillId="0" borderId="7" xfId="0" applyNumberFormat="1" applyFont="1" applyBorder="1" applyAlignment="1">
      <alignment horizontal="center" vertical="center"/>
    </xf>
    <xf numFmtId="164" fontId="24" fillId="6" borderId="7" xfId="0" applyNumberFormat="1" applyFont="1" applyFill="1" applyBorder="1" applyAlignment="1">
      <alignment horizontal="center" vertical="center"/>
    </xf>
    <xf numFmtId="164" fontId="24" fillId="9" borderId="46" xfId="0" applyNumberFormat="1" applyFont="1" applyFill="1" applyBorder="1" applyAlignment="1">
      <alignment horizontal="center" vertical="center"/>
    </xf>
    <xf numFmtId="164" fontId="26" fillId="0" borderId="0" xfId="0" applyNumberFormat="1" applyFont="1" applyAlignment="1">
      <alignment horizontal="left" vertical="center"/>
    </xf>
    <xf numFmtId="6" fontId="25" fillId="0" borderId="4" xfId="0" applyNumberFormat="1" applyFont="1" applyBorder="1" applyAlignment="1">
      <alignment horizontal="left" vertical="center" wrapText="1"/>
    </xf>
    <xf numFmtId="0" fontId="2" fillId="1" borderId="59" xfId="0" applyFont="1" applyFill="1" applyBorder="1" applyAlignment="1">
      <alignment horizontal="center" vertical="center"/>
    </xf>
    <xf numFmtId="0" fontId="3" fillId="14" borderId="60" xfId="0" applyFont="1" applyFill="1" applyBorder="1" applyAlignment="1">
      <alignment horizontal="center" vertical="center"/>
    </xf>
    <xf numFmtId="0" fontId="18" fillId="8" borderId="62" xfId="0" applyFont="1" applyFill="1" applyBorder="1" applyAlignment="1">
      <alignment horizontal="center" vertical="center" wrapText="1"/>
    </xf>
    <xf numFmtId="0" fontId="3" fillId="8" borderId="38" xfId="0" applyFont="1" applyFill="1" applyBorder="1" applyAlignment="1">
      <alignment horizontal="center" vertical="center"/>
    </xf>
    <xf numFmtId="0" fontId="3" fillId="8" borderId="39" xfId="0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0" fontId="8" fillId="8" borderId="41" xfId="0" applyFont="1" applyFill="1" applyBorder="1" applyAlignment="1">
      <alignment horizontal="center" vertical="center"/>
    </xf>
    <xf numFmtId="0" fontId="3" fillId="15" borderId="42" xfId="0" applyFont="1" applyFill="1" applyBorder="1" applyAlignment="1">
      <alignment horizontal="center" vertical="center"/>
    </xf>
    <xf numFmtId="0" fontId="8" fillId="8" borderId="43" xfId="0" applyFont="1" applyFill="1" applyBorder="1" applyAlignment="1">
      <alignment horizontal="center" vertical="center"/>
    </xf>
    <xf numFmtId="0" fontId="3" fillId="8" borderId="44" xfId="0" applyFont="1" applyFill="1" applyBorder="1" applyAlignment="1">
      <alignment horizontal="center" vertical="center"/>
    </xf>
    <xf numFmtId="0" fontId="3" fillId="15" borderId="38" xfId="0" applyFont="1" applyFill="1" applyBorder="1" applyAlignment="1">
      <alignment horizontal="center" vertical="center"/>
    </xf>
    <xf numFmtId="0" fontId="3" fillId="15" borderId="40" xfId="0" applyFont="1" applyFill="1" applyBorder="1" applyAlignment="1">
      <alignment horizontal="center" vertical="center"/>
    </xf>
    <xf numFmtId="1" fontId="12" fillId="8" borderId="39" xfId="0" applyNumberFormat="1" applyFont="1" applyFill="1" applyBorder="1" applyAlignment="1">
      <alignment horizontal="center" vertical="center"/>
    </xf>
    <xf numFmtId="1" fontId="3" fillId="8" borderId="39" xfId="0" applyNumberFormat="1" applyFont="1" applyFill="1" applyBorder="1" applyAlignment="1">
      <alignment horizontal="center" vertical="center"/>
    </xf>
    <xf numFmtId="1" fontId="8" fillId="8" borderId="41" xfId="0" applyNumberFormat="1" applyFont="1" applyFill="1" applyBorder="1" applyAlignment="1">
      <alignment horizontal="center" vertical="center"/>
    </xf>
    <xf numFmtId="0" fontId="20" fillId="15" borderId="39" xfId="0" applyFont="1" applyFill="1" applyBorder="1" applyAlignment="1">
      <alignment horizontal="center" vertical="center"/>
    </xf>
    <xf numFmtId="0" fontId="20" fillId="8" borderId="39" xfId="0" applyFont="1" applyFill="1" applyBorder="1" applyAlignment="1">
      <alignment horizontal="center" vertical="center"/>
    </xf>
    <xf numFmtId="164" fontId="8" fillId="8" borderId="41" xfId="0" applyNumberFormat="1" applyFont="1" applyFill="1" applyBorder="1" applyAlignment="1">
      <alignment horizontal="center" vertical="center"/>
    </xf>
    <xf numFmtId="164" fontId="24" fillId="12" borderId="45" xfId="0" applyNumberFormat="1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1" fontId="12" fillId="0" borderId="39" xfId="0" applyNumberFormat="1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1" fontId="3" fillId="17" borderId="42" xfId="0" applyNumberFormat="1" applyFont="1" applyFill="1" applyBorder="1" applyAlignment="1">
      <alignment horizontal="center" vertical="center"/>
    </xf>
    <xf numFmtId="0" fontId="3" fillId="1" borderId="38" xfId="0" applyFont="1" applyFill="1" applyBorder="1" applyAlignment="1">
      <alignment horizontal="center" vertical="center"/>
    </xf>
    <xf numFmtId="0" fontId="3" fillId="1" borderId="40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 wrapText="1"/>
    </xf>
    <xf numFmtId="0" fontId="20" fillId="6" borderId="64" xfId="0" applyFont="1" applyFill="1" applyBorder="1" applyAlignment="1">
      <alignment horizontal="center" vertical="center"/>
    </xf>
    <xf numFmtId="0" fontId="3" fillId="16" borderId="64" xfId="0" applyFont="1" applyFill="1" applyBorder="1" applyAlignment="1">
      <alignment horizontal="center" vertical="center" wrapText="1"/>
    </xf>
    <xf numFmtId="0" fontId="18" fillId="8" borderId="64" xfId="0" applyFont="1" applyFill="1" applyBorder="1" applyAlignment="1">
      <alignment horizontal="center" vertical="center" wrapText="1"/>
    </xf>
    <xf numFmtId="0" fontId="19" fillId="1" borderId="16" xfId="0" applyFont="1" applyFill="1" applyBorder="1" applyAlignment="1">
      <alignment horizontal="center" vertical="center"/>
    </xf>
    <xf numFmtId="0" fontId="19" fillId="1" borderId="64" xfId="0" applyFont="1" applyFill="1" applyBorder="1" applyAlignment="1">
      <alignment horizontal="center" vertical="center"/>
    </xf>
    <xf numFmtId="0" fontId="18" fillId="1" borderId="64" xfId="0" applyFont="1" applyFill="1" applyBorder="1" applyAlignment="1">
      <alignment horizontal="center" vertical="center" wrapText="1"/>
    </xf>
    <xf numFmtId="0" fontId="20" fillId="14" borderId="10" xfId="0" applyFont="1" applyFill="1" applyBorder="1" applyAlignment="1">
      <alignment horizontal="center" vertical="center"/>
    </xf>
    <xf numFmtId="1" fontId="3" fillId="17" borderId="40" xfId="0" applyNumberFormat="1" applyFont="1" applyFill="1" applyBorder="1" applyAlignment="1">
      <alignment horizontal="center" vertical="center"/>
    </xf>
    <xf numFmtId="0" fontId="3" fillId="17" borderId="38" xfId="0" applyFont="1" applyFill="1" applyBorder="1" applyAlignment="1">
      <alignment horizontal="center" vertical="center" wrapText="1"/>
    </xf>
    <xf numFmtId="0" fontId="18" fillId="15" borderId="38" xfId="0" applyFont="1" applyFill="1" applyBorder="1" applyAlignment="1">
      <alignment horizontal="center" vertical="center" wrapText="1"/>
    </xf>
    <xf numFmtId="0" fontId="18" fillId="17" borderId="38" xfId="0" applyFont="1" applyFill="1" applyBorder="1" applyAlignment="1">
      <alignment horizontal="center" vertical="center" wrapText="1"/>
    </xf>
    <xf numFmtId="1" fontId="18" fillId="17" borderId="38" xfId="0" applyNumberFormat="1" applyFont="1" applyFill="1" applyBorder="1" applyAlignment="1">
      <alignment horizontal="center" vertical="center" wrapText="1"/>
    </xf>
    <xf numFmtId="0" fontId="3" fillId="17" borderId="61" xfId="0" applyFont="1" applyFill="1" applyBorder="1" applyAlignment="1">
      <alignment horizontal="center" vertical="center"/>
    </xf>
    <xf numFmtId="0" fontId="3" fillId="15" borderId="61" xfId="0" applyFont="1" applyFill="1" applyBorder="1" applyAlignment="1">
      <alignment horizontal="center" vertical="center"/>
    </xf>
    <xf numFmtId="0" fontId="2" fillId="1" borderId="55" xfId="0" applyFont="1" applyFill="1" applyBorder="1" applyAlignment="1">
      <alignment horizontal="center" vertical="center"/>
    </xf>
    <xf numFmtId="0" fontId="3" fillId="1" borderId="43" xfId="0" applyFont="1" applyFill="1" applyBorder="1" applyAlignment="1">
      <alignment horizontal="center" vertical="center"/>
    </xf>
    <xf numFmtId="0" fontId="3" fillId="14" borderId="21" xfId="0" applyFont="1" applyFill="1" applyBorder="1" applyAlignment="1">
      <alignment horizontal="center" vertical="center"/>
    </xf>
    <xf numFmtId="0" fontId="3" fillId="17" borderId="43" xfId="0" applyFont="1" applyFill="1" applyBorder="1" applyAlignment="1">
      <alignment horizontal="center" vertical="center"/>
    </xf>
    <xf numFmtId="0" fontId="3" fillId="15" borderId="43" xfId="0" applyFont="1" applyFill="1" applyBorder="1" applyAlignment="1">
      <alignment horizontal="center" vertical="center"/>
    </xf>
    <xf numFmtId="0" fontId="6" fillId="0" borderId="65" xfId="0" applyFont="1" applyBorder="1" applyAlignment="1">
      <alignment vertical="center" wrapText="1"/>
    </xf>
    <xf numFmtId="0" fontId="6" fillId="0" borderId="66" xfId="0" applyFont="1" applyBorder="1" applyAlignment="1">
      <alignment vertical="center" wrapText="1"/>
    </xf>
    <xf numFmtId="0" fontId="3" fillId="0" borderId="33" xfId="0" applyFont="1" applyBorder="1" applyAlignment="1">
      <alignment vertical="center" wrapText="1"/>
    </xf>
    <xf numFmtId="0" fontId="27" fillId="0" borderId="66" xfId="0" applyFont="1" applyBorder="1" applyAlignment="1">
      <alignment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12" fillId="3" borderId="28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6" fontId="17" fillId="0" borderId="2" xfId="0" applyNumberFormat="1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164" fontId="8" fillId="7" borderId="34" xfId="0" applyNumberFormat="1" applyFont="1" applyFill="1" applyBorder="1" applyAlignment="1">
      <alignment horizontal="center" vertical="center"/>
    </xf>
    <xf numFmtId="0" fontId="8" fillId="7" borderId="35" xfId="0" applyFont="1" applyFill="1" applyBorder="1" applyAlignment="1">
      <alignment horizontal="center" vertical="center"/>
    </xf>
    <xf numFmtId="0" fontId="3" fillId="8" borderId="63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3" fillId="8" borderId="40" xfId="0" applyFont="1" applyFill="1" applyBorder="1" applyAlignment="1">
      <alignment horizontal="center" vertical="center"/>
    </xf>
    <xf numFmtId="0" fontId="3" fillId="8" borderId="43" xfId="0" applyFont="1" applyFill="1" applyBorder="1" applyAlignment="1">
      <alignment horizontal="center" vertical="center"/>
    </xf>
    <xf numFmtId="0" fontId="3" fillId="6" borderId="40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6" borderId="63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16" borderId="63" xfId="0" applyFont="1" applyFill="1" applyBorder="1" applyAlignment="1">
      <alignment horizontal="center" vertical="center"/>
    </xf>
    <xf numFmtId="0" fontId="3" fillId="16" borderId="38" xfId="0" applyFont="1" applyFill="1" applyBorder="1" applyAlignment="1">
      <alignment horizontal="center" vertical="center"/>
    </xf>
    <xf numFmtId="0" fontId="3" fillId="16" borderId="40" xfId="0" applyFont="1" applyFill="1" applyBorder="1" applyAlignment="1">
      <alignment horizontal="center" vertical="center"/>
    </xf>
    <xf numFmtId="0" fontId="3" fillId="16" borderId="43" xfId="0" applyFont="1" applyFill="1" applyBorder="1" applyAlignment="1">
      <alignment horizontal="center" vertical="center"/>
    </xf>
    <xf numFmtId="6" fontId="17" fillId="0" borderId="67" xfId="0" applyNumberFormat="1" applyFont="1" applyBorder="1" applyAlignment="1">
      <alignment horizontal="center" vertical="center"/>
    </xf>
    <xf numFmtId="6" fontId="17" fillId="0" borderId="4" xfId="0" applyNumberFormat="1" applyFont="1" applyBorder="1" applyAlignment="1">
      <alignment horizontal="center" vertical="center"/>
    </xf>
    <xf numFmtId="165" fontId="3" fillId="16" borderId="6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8"/>
  <sheetViews>
    <sheetView tabSelected="1" topLeftCell="A40" zoomScaleNormal="100" workbookViewId="0">
      <selection activeCell="I110" sqref="I110"/>
    </sheetView>
  </sheetViews>
  <sheetFormatPr defaultRowHeight="15" x14ac:dyDescent="0.25"/>
  <cols>
    <col min="1" max="1" width="51.28515625" customWidth="1"/>
    <col min="2" max="3" width="23" customWidth="1"/>
    <col min="4" max="6" width="19.42578125" customWidth="1"/>
    <col min="7" max="7" width="19.7109375" customWidth="1"/>
    <col min="8" max="8" width="54.140625" customWidth="1"/>
  </cols>
  <sheetData>
    <row r="1" spans="1:8" ht="27" thickBot="1" x14ac:dyDescent="0.3">
      <c r="A1" s="1" t="s">
        <v>100</v>
      </c>
      <c r="B1" s="100" t="s">
        <v>67</v>
      </c>
      <c r="C1" s="100" t="s">
        <v>89</v>
      </c>
      <c r="D1" s="100" t="s">
        <v>101</v>
      </c>
      <c r="E1" s="195" t="s">
        <v>111</v>
      </c>
      <c r="F1" s="196"/>
      <c r="G1" s="196"/>
      <c r="H1" s="2" t="s">
        <v>0</v>
      </c>
    </row>
    <row r="2" spans="1:8" ht="32.25" thickBot="1" x14ac:dyDescent="0.3">
      <c r="A2" s="72" t="s">
        <v>1</v>
      </c>
      <c r="B2" s="101" t="s">
        <v>68</v>
      </c>
      <c r="C2" s="101" t="s">
        <v>90</v>
      </c>
      <c r="D2" s="101" t="s">
        <v>102</v>
      </c>
      <c r="E2" s="43" t="s">
        <v>105</v>
      </c>
      <c r="F2" s="139" t="s">
        <v>110</v>
      </c>
      <c r="G2" s="54" t="s">
        <v>99</v>
      </c>
      <c r="H2" s="3"/>
    </row>
    <row r="3" spans="1:8" ht="16.5" thickTop="1" x14ac:dyDescent="0.25">
      <c r="A3" s="73" t="s">
        <v>2</v>
      </c>
      <c r="B3" s="102">
        <v>294138</v>
      </c>
      <c r="C3" s="102">
        <v>350889</v>
      </c>
      <c r="D3" s="156">
        <v>388968</v>
      </c>
      <c r="E3" s="4">
        <v>365000</v>
      </c>
      <c r="F3" s="140">
        <v>30018</v>
      </c>
      <c r="G3" s="68">
        <v>365000</v>
      </c>
      <c r="H3" s="13"/>
    </row>
    <row r="4" spans="1:8" ht="15.75" x14ac:dyDescent="0.25">
      <c r="A4" s="74" t="s">
        <v>71</v>
      </c>
      <c r="B4" s="36">
        <v>4244</v>
      </c>
      <c r="C4" s="36">
        <v>2988</v>
      </c>
      <c r="D4" s="157">
        <v>2910</v>
      </c>
      <c r="E4" s="5">
        <v>4675</v>
      </c>
      <c r="F4" s="141">
        <v>1637</v>
      </c>
      <c r="G4" s="55">
        <v>4675</v>
      </c>
      <c r="H4" s="45"/>
    </row>
    <row r="5" spans="1:8" ht="15.75" x14ac:dyDescent="0.25">
      <c r="A5" s="74" t="s">
        <v>3</v>
      </c>
      <c r="B5" s="36">
        <v>1930</v>
      </c>
      <c r="C5" s="36">
        <v>984</v>
      </c>
      <c r="D5" s="157">
        <v>0</v>
      </c>
      <c r="E5" s="5">
        <v>3025</v>
      </c>
      <c r="F5" s="141">
        <v>0</v>
      </c>
      <c r="G5" s="55">
        <v>3025</v>
      </c>
      <c r="H5" s="131"/>
    </row>
    <row r="6" spans="1:8" ht="15.75" x14ac:dyDescent="0.25">
      <c r="A6" s="74" t="s">
        <v>4</v>
      </c>
      <c r="B6" s="36">
        <v>2932</v>
      </c>
      <c r="C6" s="36">
        <v>2984</v>
      </c>
      <c r="D6" s="157">
        <v>3032</v>
      </c>
      <c r="E6" s="5">
        <v>3850</v>
      </c>
      <c r="F6" s="141">
        <v>215</v>
      </c>
      <c r="G6" s="55">
        <v>3850</v>
      </c>
      <c r="H6" s="7"/>
    </row>
    <row r="7" spans="1:8" ht="15.75" x14ac:dyDescent="0.25">
      <c r="A7" s="74" t="s">
        <v>94</v>
      </c>
      <c r="B7" s="36">
        <v>1100</v>
      </c>
      <c r="C7" s="36">
        <v>1370</v>
      </c>
      <c r="D7" s="157">
        <v>998</v>
      </c>
      <c r="E7" s="5">
        <v>2530</v>
      </c>
      <c r="F7" s="141">
        <v>200</v>
      </c>
      <c r="G7" s="55">
        <v>2530</v>
      </c>
      <c r="H7" s="7"/>
    </row>
    <row r="8" spans="1:8" ht="15.75" x14ac:dyDescent="0.25">
      <c r="A8" s="74" t="s">
        <v>5</v>
      </c>
      <c r="B8" s="36">
        <v>1536</v>
      </c>
      <c r="C8" s="36">
        <v>1575</v>
      </c>
      <c r="D8" s="157">
        <v>1469</v>
      </c>
      <c r="E8" s="5">
        <v>1760</v>
      </c>
      <c r="F8" s="141">
        <v>0</v>
      </c>
      <c r="G8" s="55">
        <v>1760</v>
      </c>
      <c r="H8" s="7"/>
    </row>
    <row r="9" spans="1:8" ht="15.75" x14ac:dyDescent="0.25">
      <c r="A9" s="74" t="s">
        <v>61</v>
      </c>
      <c r="B9" s="36">
        <v>4463</v>
      </c>
      <c r="C9" s="36">
        <v>4191</v>
      </c>
      <c r="D9" s="157">
        <v>4203</v>
      </c>
      <c r="E9" s="5">
        <v>4840</v>
      </c>
      <c r="F9" s="141">
        <v>2857</v>
      </c>
      <c r="G9" s="55">
        <v>4840</v>
      </c>
      <c r="H9" s="46"/>
    </row>
    <row r="10" spans="1:8" ht="15.75" x14ac:dyDescent="0.25">
      <c r="A10" s="74" t="s">
        <v>62</v>
      </c>
      <c r="B10" s="36">
        <v>53812</v>
      </c>
      <c r="C10" s="36">
        <v>15062</v>
      </c>
      <c r="D10" s="157">
        <v>3395</v>
      </c>
      <c r="E10" s="5">
        <v>11000</v>
      </c>
      <c r="F10" s="141">
        <v>825</v>
      </c>
      <c r="G10" s="56">
        <v>11000</v>
      </c>
      <c r="H10" s="131"/>
    </row>
    <row r="11" spans="1:8" ht="15.75" x14ac:dyDescent="0.25">
      <c r="A11" s="74" t="s">
        <v>6</v>
      </c>
      <c r="B11" s="36">
        <v>7514</v>
      </c>
      <c r="C11" s="36">
        <v>26105</v>
      </c>
      <c r="D11" s="157">
        <v>30902</v>
      </c>
      <c r="E11" s="5">
        <v>33992</v>
      </c>
      <c r="F11" s="141">
        <v>0</v>
      </c>
      <c r="G11" s="56">
        <v>33992</v>
      </c>
      <c r="H11" s="6"/>
    </row>
    <row r="12" spans="1:8" ht="15.75" x14ac:dyDescent="0.25">
      <c r="A12" s="74" t="s">
        <v>63</v>
      </c>
      <c r="B12" s="36">
        <v>3696</v>
      </c>
      <c r="C12" s="36">
        <v>4618</v>
      </c>
      <c r="D12" s="157">
        <v>7179</v>
      </c>
      <c r="E12" s="5">
        <v>8250</v>
      </c>
      <c r="F12" s="141">
        <v>669</v>
      </c>
      <c r="G12" s="55">
        <v>8250</v>
      </c>
      <c r="H12" s="7"/>
    </row>
    <row r="13" spans="1:8" ht="15.75" x14ac:dyDescent="0.25">
      <c r="A13" s="74" t="s">
        <v>7</v>
      </c>
      <c r="B13" s="36">
        <v>1999</v>
      </c>
      <c r="C13" s="36">
        <v>1412</v>
      </c>
      <c r="D13" s="157">
        <v>5970</v>
      </c>
      <c r="E13" s="5">
        <v>1500</v>
      </c>
      <c r="F13" s="141">
        <v>0</v>
      </c>
      <c r="G13" s="55">
        <v>1500</v>
      </c>
      <c r="H13" s="131"/>
    </row>
    <row r="14" spans="1:8" ht="15.75" x14ac:dyDescent="0.25">
      <c r="A14" s="75" t="s">
        <v>64</v>
      </c>
      <c r="B14" s="103">
        <v>258</v>
      </c>
      <c r="C14" s="103">
        <v>207</v>
      </c>
      <c r="D14" s="158">
        <v>441</v>
      </c>
      <c r="E14" s="8">
        <v>1000</v>
      </c>
      <c r="F14" s="142">
        <v>0</v>
      </c>
      <c r="G14" s="57">
        <v>1000</v>
      </c>
      <c r="H14" s="6"/>
    </row>
    <row r="15" spans="1:8" ht="15.75" x14ac:dyDescent="0.25">
      <c r="A15" s="75" t="s">
        <v>65</v>
      </c>
      <c r="B15" s="103">
        <v>1322</v>
      </c>
      <c r="C15" s="103">
        <v>1162</v>
      </c>
      <c r="D15" s="158">
        <v>1710</v>
      </c>
      <c r="E15" s="8">
        <v>1500</v>
      </c>
      <c r="F15" s="142">
        <v>28</v>
      </c>
      <c r="G15" s="57">
        <v>1500</v>
      </c>
      <c r="H15" s="6"/>
    </row>
    <row r="16" spans="1:8" ht="16.5" thickBot="1" x14ac:dyDescent="0.3">
      <c r="A16" s="76" t="s">
        <v>69</v>
      </c>
      <c r="B16" s="103">
        <v>-40</v>
      </c>
      <c r="C16" s="103">
        <v>-180</v>
      </c>
      <c r="D16" s="158">
        <v>-102</v>
      </c>
      <c r="E16" s="8">
        <v>0</v>
      </c>
      <c r="F16" s="142">
        <v>0</v>
      </c>
      <c r="G16" s="57">
        <v>0</v>
      </c>
      <c r="H16" s="16"/>
    </row>
    <row r="17" spans="1:8" ht="20.25" thickTop="1" thickBot="1" x14ac:dyDescent="0.3">
      <c r="A17" s="23" t="s">
        <v>8</v>
      </c>
      <c r="B17" s="104">
        <f t="shared" ref="B17:E17" si="0">SUM(B3:B16)</f>
        <v>378904</v>
      </c>
      <c r="C17" s="105">
        <f t="shared" si="0"/>
        <v>413367</v>
      </c>
      <c r="D17" s="105">
        <f t="shared" si="0"/>
        <v>451075</v>
      </c>
      <c r="E17" s="10">
        <f t="shared" si="0"/>
        <v>442922</v>
      </c>
      <c r="F17" s="143">
        <f t="shared" ref="F17" si="1">SUM(F3:F16)</f>
        <v>36449</v>
      </c>
      <c r="G17" s="58">
        <f>SUM(G3:G16)</f>
        <v>442922</v>
      </c>
      <c r="H17" s="11"/>
    </row>
    <row r="18" spans="1:8" ht="33" thickTop="1" thickBot="1" x14ac:dyDescent="0.3">
      <c r="A18" s="78" t="s">
        <v>9</v>
      </c>
      <c r="B18" s="101" t="s">
        <v>68</v>
      </c>
      <c r="C18" s="101" t="s">
        <v>90</v>
      </c>
      <c r="D18" s="101" t="s">
        <v>102</v>
      </c>
      <c r="E18" s="43" t="s">
        <v>105</v>
      </c>
      <c r="F18" s="139" t="s">
        <v>110</v>
      </c>
      <c r="G18" s="54" t="s">
        <v>99</v>
      </c>
      <c r="H18" s="12"/>
    </row>
    <row r="19" spans="1:8" ht="16.5" thickTop="1" x14ac:dyDescent="0.25">
      <c r="A19" s="79" t="s">
        <v>10</v>
      </c>
      <c r="B19" s="106">
        <v>557</v>
      </c>
      <c r="C19" s="102">
        <v>0</v>
      </c>
      <c r="D19" s="156">
        <v>0</v>
      </c>
      <c r="E19" s="4">
        <v>100</v>
      </c>
      <c r="F19" s="140">
        <v>0</v>
      </c>
      <c r="G19" s="59">
        <v>100</v>
      </c>
      <c r="H19" s="13"/>
    </row>
    <row r="20" spans="1:8" ht="15.75" x14ac:dyDescent="0.25">
      <c r="A20" s="80" t="s">
        <v>11</v>
      </c>
      <c r="B20" s="36">
        <v>959</v>
      </c>
      <c r="C20" s="36">
        <v>3014</v>
      </c>
      <c r="D20" s="157">
        <v>3682</v>
      </c>
      <c r="E20" s="5">
        <v>3500</v>
      </c>
      <c r="F20" s="141">
        <v>114</v>
      </c>
      <c r="G20" s="55">
        <v>3500</v>
      </c>
      <c r="H20" s="14"/>
    </row>
    <row r="21" spans="1:8" ht="15.75" x14ac:dyDescent="0.25">
      <c r="A21" s="81" t="s">
        <v>12</v>
      </c>
      <c r="B21" s="36">
        <v>0</v>
      </c>
      <c r="C21" s="36">
        <v>-717</v>
      </c>
      <c r="D21" s="157">
        <v>-667</v>
      </c>
      <c r="E21" s="5">
        <v>0</v>
      </c>
      <c r="F21" s="141">
        <v>0</v>
      </c>
      <c r="G21" s="55">
        <v>0</v>
      </c>
      <c r="H21" s="15"/>
    </row>
    <row r="22" spans="1:8" ht="15.75" x14ac:dyDescent="0.25">
      <c r="A22" s="82" t="s">
        <v>13</v>
      </c>
      <c r="B22" s="36">
        <v>110</v>
      </c>
      <c r="C22" s="36">
        <v>212</v>
      </c>
      <c r="D22" s="157">
        <v>95</v>
      </c>
      <c r="E22" s="5">
        <v>230</v>
      </c>
      <c r="F22" s="141">
        <v>0</v>
      </c>
      <c r="G22" s="55">
        <v>230</v>
      </c>
      <c r="H22" s="14"/>
    </row>
    <row r="23" spans="1:8" ht="15.75" x14ac:dyDescent="0.25">
      <c r="A23" s="80" t="s">
        <v>80</v>
      </c>
      <c r="B23" s="36">
        <v>7</v>
      </c>
      <c r="C23" s="36">
        <v>185</v>
      </c>
      <c r="D23" s="157">
        <v>170</v>
      </c>
      <c r="E23" s="5">
        <v>330</v>
      </c>
      <c r="F23" s="141">
        <v>33</v>
      </c>
      <c r="G23" s="55">
        <v>330</v>
      </c>
      <c r="H23" s="14"/>
    </row>
    <row r="24" spans="1:8" ht="15.75" x14ac:dyDescent="0.25">
      <c r="A24" s="80" t="s">
        <v>16</v>
      </c>
      <c r="B24" s="36">
        <v>356</v>
      </c>
      <c r="C24" s="36">
        <v>14</v>
      </c>
      <c r="D24" s="157">
        <v>82</v>
      </c>
      <c r="E24" s="5">
        <v>1500</v>
      </c>
      <c r="F24" s="141">
        <v>0</v>
      </c>
      <c r="G24" s="55">
        <v>1500</v>
      </c>
      <c r="H24" s="14"/>
    </row>
    <row r="25" spans="1:8" ht="15.75" x14ac:dyDescent="0.25">
      <c r="A25" s="80" t="s">
        <v>15</v>
      </c>
      <c r="B25" s="36">
        <v>210</v>
      </c>
      <c r="C25" s="36">
        <v>514</v>
      </c>
      <c r="D25" s="157">
        <v>495</v>
      </c>
      <c r="E25" s="5">
        <v>1120</v>
      </c>
      <c r="F25" s="141">
        <v>33</v>
      </c>
      <c r="G25" s="55">
        <v>1120</v>
      </c>
      <c r="H25" s="14"/>
    </row>
    <row r="26" spans="1:8" ht="15.75" x14ac:dyDescent="0.25">
      <c r="A26" s="74" t="s">
        <v>17</v>
      </c>
      <c r="B26" s="36">
        <v>9524</v>
      </c>
      <c r="C26" s="36">
        <v>0</v>
      </c>
      <c r="D26" s="157">
        <v>0</v>
      </c>
      <c r="E26" s="5">
        <v>6000</v>
      </c>
      <c r="F26" s="141">
        <v>268</v>
      </c>
      <c r="G26" s="55">
        <v>6000</v>
      </c>
      <c r="H26" s="14"/>
    </row>
    <row r="27" spans="1:8" ht="15.75" x14ac:dyDescent="0.25">
      <c r="A27" s="80" t="s">
        <v>14</v>
      </c>
      <c r="B27" s="36">
        <v>2644</v>
      </c>
      <c r="C27" s="36">
        <v>1970</v>
      </c>
      <c r="D27" s="157">
        <v>4077</v>
      </c>
      <c r="E27" s="5">
        <v>7800</v>
      </c>
      <c r="F27" s="141">
        <v>0</v>
      </c>
      <c r="G27" s="55">
        <v>7800</v>
      </c>
      <c r="H27" s="131"/>
    </row>
    <row r="28" spans="1:8" ht="32.25" thickBot="1" x14ac:dyDescent="0.3">
      <c r="A28" s="74" t="s">
        <v>96</v>
      </c>
      <c r="B28" s="116">
        <v>4747</v>
      </c>
      <c r="C28" s="116">
        <v>6165</v>
      </c>
      <c r="D28" s="108"/>
      <c r="E28" s="51"/>
      <c r="F28" s="144"/>
      <c r="G28" s="166"/>
      <c r="H28" s="41"/>
    </row>
    <row r="29" spans="1:8" ht="20.25" thickTop="1" thickBot="1" x14ac:dyDescent="0.3">
      <c r="A29" s="23" t="s">
        <v>8</v>
      </c>
      <c r="B29" s="109">
        <f t="shared" ref="B29:G29" si="2">SUM(B19:B28)</f>
        <v>19114</v>
      </c>
      <c r="C29" s="110">
        <f t="shared" si="2"/>
        <v>11357</v>
      </c>
      <c r="D29" s="110">
        <f t="shared" si="2"/>
        <v>7934</v>
      </c>
      <c r="E29" s="35">
        <f t="shared" si="2"/>
        <v>20580</v>
      </c>
      <c r="F29" s="145">
        <f t="shared" si="2"/>
        <v>448</v>
      </c>
      <c r="G29" s="60">
        <f t="shared" si="2"/>
        <v>20580</v>
      </c>
      <c r="H29" s="11"/>
    </row>
    <row r="30" spans="1:8" ht="33" thickTop="1" thickBot="1" x14ac:dyDescent="0.3">
      <c r="A30" s="78" t="s">
        <v>19</v>
      </c>
      <c r="B30" s="101" t="s">
        <v>68</v>
      </c>
      <c r="C30" s="101" t="s">
        <v>90</v>
      </c>
      <c r="D30" s="101" t="s">
        <v>102</v>
      </c>
      <c r="E30" s="43" t="s">
        <v>105</v>
      </c>
      <c r="F30" s="139" t="s">
        <v>110</v>
      </c>
      <c r="G30" s="54" t="s">
        <v>99</v>
      </c>
      <c r="H30" s="11"/>
    </row>
    <row r="31" spans="1:8" ht="16.5" thickTop="1" x14ac:dyDescent="0.25">
      <c r="A31" s="83" t="s">
        <v>60</v>
      </c>
      <c r="B31" s="111">
        <v>18966</v>
      </c>
      <c r="C31" s="111">
        <v>20595</v>
      </c>
      <c r="D31" s="159">
        <v>24655</v>
      </c>
      <c r="E31" s="210">
        <v>24150</v>
      </c>
      <c r="F31" s="204">
        <v>-957</v>
      </c>
      <c r="G31" s="212">
        <v>24150</v>
      </c>
      <c r="H31" s="47"/>
    </row>
    <row r="32" spans="1:8" ht="15.75" x14ac:dyDescent="0.25">
      <c r="A32" s="80" t="s">
        <v>84</v>
      </c>
      <c r="B32" s="36">
        <v>12308</v>
      </c>
      <c r="C32" s="102">
        <v>9056</v>
      </c>
      <c r="D32" s="156">
        <v>6828</v>
      </c>
      <c r="E32" s="211"/>
      <c r="F32" s="205"/>
      <c r="G32" s="213"/>
      <c r="H32" s="41"/>
    </row>
    <row r="33" spans="1:8" ht="15.75" x14ac:dyDescent="0.25">
      <c r="A33" s="79" t="s">
        <v>97</v>
      </c>
      <c r="B33" s="102">
        <v>306</v>
      </c>
      <c r="C33" s="102">
        <v>220</v>
      </c>
      <c r="D33" s="156">
        <v>996</v>
      </c>
      <c r="E33" s="52"/>
      <c r="F33" s="147"/>
      <c r="G33" s="66"/>
      <c r="H33" s="41"/>
    </row>
    <row r="34" spans="1:8" ht="15.75" x14ac:dyDescent="0.25">
      <c r="A34" s="79" t="s">
        <v>81</v>
      </c>
      <c r="B34" s="102">
        <v>33</v>
      </c>
      <c r="C34" s="102">
        <v>4</v>
      </c>
      <c r="D34" s="156">
        <v>0</v>
      </c>
      <c r="E34" s="4">
        <v>50</v>
      </c>
      <c r="F34" s="140">
        <v>0</v>
      </c>
      <c r="G34" s="59">
        <v>50</v>
      </c>
      <c r="H34" s="41"/>
    </row>
    <row r="35" spans="1:8" ht="15.75" x14ac:dyDescent="0.25">
      <c r="A35" s="81" t="s">
        <v>20</v>
      </c>
      <c r="B35" s="36">
        <v>-12283</v>
      </c>
      <c r="C35" s="36">
        <v>-10990</v>
      </c>
      <c r="D35" s="157">
        <v>-9707</v>
      </c>
      <c r="E35" s="208">
        <v>-10000</v>
      </c>
      <c r="F35" s="206">
        <v>-530</v>
      </c>
      <c r="G35" s="214">
        <v>-10000</v>
      </c>
      <c r="H35" s="15"/>
    </row>
    <row r="36" spans="1:8" ht="16.5" thickBot="1" x14ac:dyDescent="0.3">
      <c r="A36" s="81" t="s">
        <v>21</v>
      </c>
      <c r="B36" s="36">
        <v>-3289</v>
      </c>
      <c r="C36" s="36">
        <v>-1750</v>
      </c>
      <c r="D36" s="157">
        <v>-4183</v>
      </c>
      <c r="E36" s="209"/>
      <c r="F36" s="207"/>
      <c r="G36" s="215"/>
      <c r="H36" s="15"/>
    </row>
    <row r="37" spans="1:8" ht="20.25" thickTop="1" thickBot="1" x14ac:dyDescent="0.3">
      <c r="A37" s="23" t="s">
        <v>8</v>
      </c>
      <c r="B37" s="104">
        <f t="shared" ref="B37:G37" si="3">SUM(B31:B36)</f>
        <v>16041</v>
      </c>
      <c r="C37" s="105">
        <f t="shared" si="3"/>
        <v>17135</v>
      </c>
      <c r="D37" s="105">
        <f t="shared" si="3"/>
        <v>18589</v>
      </c>
      <c r="E37" s="10">
        <f t="shared" si="3"/>
        <v>14200</v>
      </c>
      <c r="F37" s="143">
        <f t="shared" si="3"/>
        <v>-1487</v>
      </c>
      <c r="G37" s="58">
        <f t="shared" si="3"/>
        <v>14200</v>
      </c>
      <c r="H37" s="11"/>
    </row>
    <row r="38" spans="1:8" ht="33" thickTop="1" thickBot="1" x14ac:dyDescent="0.3">
      <c r="A38" s="84" t="s">
        <v>22</v>
      </c>
      <c r="B38" s="101" t="s">
        <v>68</v>
      </c>
      <c r="C38" s="101" t="s">
        <v>90</v>
      </c>
      <c r="D38" s="101" t="s">
        <v>102</v>
      </c>
      <c r="E38" s="43" t="s">
        <v>105</v>
      </c>
      <c r="F38" s="139" t="s">
        <v>110</v>
      </c>
      <c r="G38" s="54" t="s">
        <v>99</v>
      </c>
      <c r="H38" s="11"/>
    </row>
    <row r="39" spans="1:8" ht="16.5" thickTop="1" x14ac:dyDescent="0.25">
      <c r="A39" s="83" t="s">
        <v>23</v>
      </c>
      <c r="B39" s="112">
        <v>2644</v>
      </c>
      <c r="C39" s="112">
        <v>2581</v>
      </c>
      <c r="D39" s="159">
        <v>4260</v>
      </c>
      <c r="E39" s="17">
        <v>7150</v>
      </c>
      <c r="F39" s="146">
        <v>105</v>
      </c>
      <c r="G39" s="61">
        <v>7150</v>
      </c>
      <c r="H39" s="131"/>
    </row>
    <row r="40" spans="1:8" ht="15.75" x14ac:dyDescent="0.25">
      <c r="A40" s="80" t="s">
        <v>24</v>
      </c>
      <c r="B40" s="113">
        <v>6554</v>
      </c>
      <c r="C40" s="113">
        <v>5226</v>
      </c>
      <c r="D40" s="157">
        <v>22562</v>
      </c>
      <c r="E40" s="5">
        <v>7500</v>
      </c>
      <c r="F40" s="141">
        <v>-2161</v>
      </c>
      <c r="G40" s="56">
        <v>7500</v>
      </c>
      <c r="H40" s="18"/>
    </row>
    <row r="41" spans="1:8" ht="15.75" x14ac:dyDescent="0.25">
      <c r="A41" s="80" t="s">
        <v>25</v>
      </c>
      <c r="B41" s="113">
        <v>6113</v>
      </c>
      <c r="C41" s="113">
        <v>6469</v>
      </c>
      <c r="D41" s="157">
        <v>9998</v>
      </c>
      <c r="E41" s="5">
        <v>11000</v>
      </c>
      <c r="F41" s="141">
        <v>3480</v>
      </c>
      <c r="G41" s="55">
        <v>11000</v>
      </c>
      <c r="H41" s="15"/>
    </row>
    <row r="42" spans="1:8" ht="15.75" x14ac:dyDescent="0.25">
      <c r="A42" s="80" t="s">
        <v>26</v>
      </c>
      <c r="B42" s="113">
        <v>269</v>
      </c>
      <c r="C42" s="113">
        <v>331</v>
      </c>
      <c r="D42" s="157">
        <v>617</v>
      </c>
      <c r="E42" s="5">
        <v>550</v>
      </c>
      <c r="F42" s="141">
        <v>-213</v>
      </c>
      <c r="G42" s="55">
        <v>550</v>
      </c>
      <c r="H42" s="15"/>
    </row>
    <row r="43" spans="1:8" ht="15.75" x14ac:dyDescent="0.25">
      <c r="A43" s="80" t="s">
        <v>27</v>
      </c>
      <c r="B43" s="113">
        <v>4801</v>
      </c>
      <c r="C43" s="113">
        <v>11603</v>
      </c>
      <c r="D43" s="157">
        <v>10729</v>
      </c>
      <c r="E43" s="5">
        <v>27500</v>
      </c>
      <c r="F43" s="141">
        <v>0</v>
      </c>
      <c r="G43" s="55">
        <v>27500</v>
      </c>
      <c r="H43" s="15" t="s">
        <v>112</v>
      </c>
    </row>
    <row r="44" spans="1:8" ht="15.75" x14ac:dyDescent="0.25">
      <c r="A44" s="80" t="s">
        <v>28</v>
      </c>
      <c r="B44" s="113">
        <v>5996</v>
      </c>
      <c r="C44" s="113">
        <v>2669</v>
      </c>
      <c r="D44" s="157">
        <v>2970</v>
      </c>
      <c r="E44" s="5">
        <v>1452</v>
      </c>
      <c r="F44" s="141">
        <v>99</v>
      </c>
      <c r="G44" s="55">
        <v>1452</v>
      </c>
      <c r="H44" s="15"/>
    </row>
    <row r="45" spans="1:8" ht="15.75" x14ac:dyDescent="0.25">
      <c r="A45" s="80" t="s">
        <v>29</v>
      </c>
      <c r="B45" s="113">
        <v>2434</v>
      </c>
      <c r="C45" s="113">
        <v>690</v>
      </c>
      <c r="D45" s="157">
        <v>1040</v>
      </c>
      <c r="E45" s="5">
        <v>2000</v>
      </c>
      <c r="F45" s="141">
        <v>-100</v>
      </c>
      <c r="G45" s="55">
        <v>2000</v>
      </c>
      <c r="H45" s="15"/>
    </row>
    <row r="46" spans="1:8" ht="15.75" x14ac:dyDescent="0.25">
      <c r="A46" s="81" t="s">
        <v>30</v>
      </c>
      <c r="B46" s="113">
        <v>0</v>
      </c>
      <c r="C46" s="113">
        <v>-2699</v>
      </c>
      <c r="D46" s="157">
        <v>-4770</v>
      </c>
      <c r="E46" s="5">
        <v>-3000</v>
      </c>
      <c r="F46" s="141">
        <v>-155</v>
      </c>
      <c r="G46" s="55">
        <v>-3000</v>
      </c>
      <c r="H46" s="6"/>
    </row>
    <row r="47" spans="1:8" ht="16.5" thickBot="1" x14ac:dyDescent="0.3">
      <c r="A47" s="85" t="s">
        <v>72</v>
      </c>
      <c r="B47" s="165">
        <v>-4478</v>
      </c>
      <c r="C47" s="114">
        <v>-3550</v>
      </c>
      <c r="D47" s="158">
        <v>-2904</v>
      </c>
      <c r="E47" s="8">
        <v>-3000</v>
      </c>
      <c r="F47" s="142">
        <v>-325</v>
      </c>
      <c r="G47" s="57">
        <v>-3000</v>
      </c>
      <c r="H47" s="16"/>
    </row>
    <row r="48" spans="1:8" ht="20.25" thickTop="1" thickBot="1" x14ac:dyDescent="0.3">
      <c r="A48" s="23" t="s">
        <v>8</v>
      </c>
      <c r="B48" s="109">
        <f t="shared" ref="B48:D48" si="4">SUM(B39:B47)</f>
        <v>24333</v>
      </c>
      <c r="C48" s="115">
        <f t="shared" si="4"/>
        <v>23320</v>
      </c>
      <c r="D48" s="115">
        <f t="shared" si="4"/>
        <v>44502</v>
      </c>
      <c r="E48" s="10">
        <f t="shared" ref="E48" si="5">SUM(E39:E47)</f>
        <v>51152</v>
      </c>
      <c r="F48" s="143">
        <f t="shared" ref="F48" si="6">SUM(F39:F47)</f>
        <v>730</v>
      </c>
      <c r="G48" s="58">
        <f>SUM(G39:G47)</f>
        <v>51152</v>
      </c>
      <c r="H48" s="11"/>
    </row>
    <row r="49" spans="1:8" ht="33" thickTop="1" thickBot="1" x14ac:dyDescent="0.3">
      <c r="A49" s="78" t="s">
        <v>31</v>
      </c>
      <c r="B49" s="101" t="s">
        <v>68</v>
      </c>
      <c r="C49" s="101" t="s">
        <v>90</v>
      </c>
      <c r="D49" s="101" t="s">
        <v>102</v>
      </c>
      <c r="E49" s="43" t="s">
        <v>105</v>
      </c>
      <c r="F49" s="139" t="s">
        <v>110</v>
      </c>
      <c r="G49" s="54" t="s">
        <v>99</v>
      </c>
      <c r="H49" s="19"/>
    </row>
    <row r="50" spans="1:8" ht="16.5" thickTop="1" x14ac:dyDescent="0.25">
      <c r="A50" s="86" t="s">
        <v>73</v>
      </c>
      <c r="B50" s="102">
        <v>4605</v>
      </c>
      <c r="C50" s="102">
        <v>3835</v>
      </c>
      <c r="D50" s="156">
        <v>3805</v>
      </c>
      <c r="E50" s="4">
        <v>6050</v>
      </c>
      <c r="F50" s="140">
        <v>188</v>
      </c>
      <c r="G50" s="59">
        <v>6050</v>
      </c>
      <c r="H50" s="20"/>
    </row>
    <row r="51" spans="1:8" ht="15.75" x14ac:dyDescent="0.25">
      <c r="A51" s="87" t="s">
        <v>32</v>
      </c>
      <c r="B51" s="36">
        <v>2501</v>
      </c>
      <c r="C51" s="36">
        <v>3081</v>
      </c>
      <c r="D51" s="157">
        <v>2906</v>
      </c>
      <c r="E51" s="5">
        <v>2600</v>
      </c>
      <c r="F51" s="141">
        <v>0</v>
      </c>
      <c r="G51" s="55">
        <v>2600</v>
      </c>
      <c r="H51" s="15"/>
    </row>
    <row r="52" spans="1:8" ht="15.75" x14ac:dyDescent="0.25">
      <c r="A52" s="87" t="s">
        <v>26</v>
      </c>
      <c r="B52" s="36">
        <v>1055</v>
      </c>
      <c r="C52" s="36">
        <v>1156</v>
      </c>
      <c r="D52" s="157">
        <v>1280</v>
      </c>
      <c r="E52" s="5">
        <v>1650</v>
      </c>
      <c r="F52" s="141">
        <v>0</v>
      </c>
      <c r="G52" s="55">
        <v>1650</v>
      </c>
      <c r="H52" s="14"/>
    </row>
    <row r="53" spans="1:8" ht="15.75" x14ac:dyDescent="0.25">
      <c r="A53" s="87" t="s">
        <v>27</v>
      </c>
      <c r="B53" s="36">
        <v>3044</v>
      </c>
      <c r="C53" s="36">
        <v>6012</v>
      </c>
      <c r="D53" s="157">
        <v>5515</v>
      </c>
      <c r="E53" s="5">
        <v>13200</v>
      </c>
      <c r="F53" s="141">
        <v>0</v>
      </c>
      <c r="G53" s="55">
        <v>13200</v>
      </c>
      <c r="H53" s="15" t="s">
        <v>112</v>
      </c>
    </row>
    <row r="54" spans="1:8" ht="17.25" customHeight="1" x14ac:dyDescent="0.25">
      <c r="A54" s="87" t="s">
        <v>24</v>
      </c>
      <c r="B54" s="36">
        <v>13955</v>
      </c>
      <c r="C54" s="36">
        <v>6917</v>
      </c>
      <c r="D54" s="157">
        <v>26347</v>
      </c>
      <c r="E54" s="5">
        <v>45000</v>
      </c>
      <c r="F54" s="141">
        <v>-8756</v>
      </c>
      <c r="G54" s="56">
        <v>45000</v>
      </c>
      <c r="H54" s="14"/>
    </row>
    <row r="55" spans="1:8" ht="15.75" x14ac:dyDescent="0.25">
      <c r="A55" s="87" t="s">
        <v>33</v>
      </c>
      <c r="B55" s="36">
        <v>70</v>
      </c>
      <c r="C55" s="36">
        <v>70</v>
      </c>
      <c r="D55" s="157">
        <v>70</v>
      </c>
      <c r="E55" s="5">
        <v>70</v>
      </c>
      <c r="F55" s="141">
        <v>0</v>
      </c>
      <c r="G55" s="55">
        <v>70</v>
      </c>
      <c r="H55" s="14"/>
    </row>
    <row r="56" spans="1:8" ht="15.75" x14ac:dyDescent="0.25">
      <c r="A56" s="87" t="s">
        <v>87</v>
      </c>
      <c r="B56" s="36">
        <v>26</v>
      </c>
      <c r="C56" s="36">
        <v>567</v>
      </c>
      <c r="D56" s="157">
        <v>538</v>
      </c>
      <c r="E56" s="5">
        <v>750</v>
      </c>
      <c r="F56" s="141">
        <v>0</v>
      </c>
      <c r="G56" s="55">
        <v>750</v>
      </c>
      <c r="H56" s="15"/>
    </row>
    <row r="57" spans="1:8" ht="15.75" x14ac:dyDescent="0.25">
      <c r="A57" s="87" t="s">
        <v>28</v>
      </c>
      <c r="B57" s="36">
        <v>4299</v>
      </c>
      <c r="C57" s="36">
        <v>2026</v>
      </c>
      <c r="D57" s="157">
        <v>6155</v>
      </c>
      <c r="E57" s="5">
        <v>5000</v>
      </c>
      <c r="F57" s="141">
        <v>135</v>
      </c>
      <c r="G57" s="55">
        <v>5000</v>
      </c>
      <c r="H57" s="15"/>
    </row>
    <row r="58" spans="1:8" ht="31.5" x14ac:dyDescent="0.25">
      <c r="A58" s="88" t="s">
        <v>34</v>
      </c>
      <c r="B58" s="36">
        <v>-30000</v>
      </c>
      <c r="C58" s="36">
        <v>-33500</v>
      </c>
      <c r="D58" s="157">
        <v>-33500</v>
      </c>
      <c r="E58" s="5">
        <v>-35000</v>
      </c>
      <c r="F58" s="141">
        <v>0</v>
      </c>
      <c r="G58" s="55">
        <v>-35000</v>
      </c>
      <c r="H58" s="15"/>
    </row>
    <row r="59" spans="1:8" ht="15.75" x14ac:dyDescent="0.25">
      <c r="A59" s="89" t="s">
        <v>35</v>
      </c>
      <c r="B59" s="36">
        <v>-6304</v>
      </c>
      <c r="C59" s="36">
        <v>-7161</v>
      </c>
      <c r="D59" s="157">
        <v>-7932</v>
      </c>
      <c r="E59" s="5">
        <v>-6500</v>
      </c>
      <c r="F59" s="141">
        <v>892</v>
      </c>
      <c r="G59" s="55">
        <v>-6500</v>
      </c>
      <c r="H59" s="9"/>
    </row>
    <row r="60" spans="1:8" ht="15.75" x14ac:dyDescent="0.25">
      <c r="A60" s="89" t="s">
        <v>98</v>
      </c>
      <c r="B60" s="120"/>
      <c r="C60" s="137"/>
      <c r="D60" s="160">
        <v>-3479</v>
      </c>
      <c r="E60" s="138"/>
      <c r="F60" s="185"/>
      <c r="G60" s="184"/>
      <c r="H60" s="9"/>
    </row>
    <row r="61" spans="1:8" ht="16.5" thickBot="1" x14ac:dyDescent="0.3">
      <c r="A61" s="89" t="s">
        <v>70</v>
      </c>
      <c r="B61" s="116">
        <v>-1000</v>
      </c>
      <c r="C61" s="186"/>
      <c r="D61" s="187"/>
      <c r="E61" s="188"/>
      <c r="F61" s="190"/>
      <c r="G61" s="189"/>
      <c r="H61" s="9"/>
    </row>
    <row r="62" spans="1:8" ht="20.25" thickTop="1" thickBot="1" x14ac:dyDescent="0.3">
      <c r="A62" s="23" t="s">
        <v>8</v>
      </c>
      <c r="B62" s="109">
        <f t="shared" ref="B62:D62" si="7">SUM(B50:B61)</f>
        <v>-7749</v>
      </c>
      <c r="C62" s="105">
        <f t="shared" si="7"/>
        <v>-16997</v>
      </c>
      <c r="D62" s="105">
        <f t="shared" si="7"/>
        <v>1705</v>
      </c>
      <c r="E62" s="10">
        <f>SUM(E50:E61)</f>
        <v>32820</v>
      </c>
      <c r="F62" s="143">
        <f>SUM(F50:F61)</f>
        <v>-7541</v>
      </c>
      <c r="G62" s="58">
        <f>SUM(G50:G61)</f>
        <v>32820</v>
      </c>
      <c r="H62" s="11"/>
    </row>
    <row r="63" spans="1:8" ht="33" thickTop="1" thickBot="1" x14ac:dyDescent="0.3">
      <c r="A63" s="78" t="s">
        <v>36</v>
      </c>
      <c r="B63" s="101" t="s">
        <v>68</v>
      </c>
      <c r="C63" s="101" t="s">
        <v>90</v>
      </c>
      <c r="D63" s="101" t="s">
        <v>102</v>
      </c>
      <c r="E63" s="43" t="s">
        <v>105</v>
      </c>
      <c r="F63" s="139" t="s">
        <v>110</v>
      </c>
      <c r="G63" s="54" t="s">
        <v>99</v>
      </c>
      <c r="H63" s="19"/>
    </row>
    <row r="64" spans="1:8" ht="16.5" thickTop="1" x14ac:dyDescent="0.25">
      <c r="A64" s="83" t="s">
        <v>37</v>
      </c>
      <c r="B64" s="111">
        <v>588</v>
      </c>
      <c r="C64" s="111">
        <v>341</v>
      </c>
      <c r="D64" s="159">
        <v>96</v>
      </c>
      <c r="E64" s="17">
        <v>1100</v>
      </c>
      <c r="F64" s="146">
        <v>0</v>
      </c>
      <c r="G64" s="61">
        <v>1100</v>
      </c>
      <c r="H64" s="6"/>
    </row>
    <row r="65" spans="1:8" ht="15.75" x14ac:dyDescent="0.25">
      <c r="A65" s="80" t="s">
        <v>38</v>
      </c>
      <c r="B65" s="36">
        <v>9148</v>
      </c>
      <c r="C65" s="102">
        <v>43159</v>
      </c>
      <c r="D65" s="167"/>
      <c r="E65" s="52"/>
      <c r="F65" s="147"/>
      <c r="G65" s="66"/>
      <c r="H65" s="20"/>
    </row>
    <row r="66" spans="1:8" ht="15.75" x14ac:dyDescent="0.25">
      <c r="A66" s="80" t="s">
        <v>39</v>
      </c>
      <c r="B66" s="36">
        <v>1853</v>
      </c>
      <c r="C66" s="102">
        <v>1805</v>
      </c>
      <c r="D66" s="167"/>
      <c r="E66" s="52"/>
      <c r="F66" s="147"/>
      <c r="G66" s="66"/>
      <c r="H66" s="20"/>
    </row>
    <row r="67" spans="1:8" ht="15.75" x14ac:dyDescent="0.25">
      <c r="A67" s="80" t="s">
        <v>40</v>
      </c>
      <c r="B67" s="36">
        <v>13</v>
      </c>
      <c r="C67" s="117"/>
      <c r="D67" s="167"/>
      <c r="E67" s="52"/>
      <c r="F67" s="147"/>
      <c r="G67" s="66"/>
      <c r="H67" s="20"/>
    </row>
    <row r="68" spans="1:8" ht="15.75" x14ac:dyDescent="0.25">
      <c r="A68" s="80" t="s">
        <v>82</v>
      </c>
      <c r="B68" s="36">
        <v>2001</v>
      </c>
      <c r="C68" s="36">
        <v>1774</v>
      </c>
      <c r="D68" s="157">
        <v>1111</v>
      </c>
      <c r="E68" s="5">
        <v>1197</v>
      </c>
      <c r="F68" s="141">
        <v>93</v>
      </c>
      <c r="G68" s="55">
        <v>1197</v>
      </c>
      <c r="H68" s="15"/>
    </row>
    <row r="69" spans="1:8" ht="15.75" x14ac:dyDescent="0.25">
      <c r="A69" s="80" t="s">
        <v>74</v>
      </c>
      <c r="B69" s="36">
        <v>1437</v>
      </c>
      <c r="C69" s="36">
        <v>1599</v>
      </c>
      <c r="D69" s="157">
        <v>1207</v>
      </c>
      <c r="E69" s="5">
        <v>1000</v>
      </c>
      <c r="F69" s="141">
        <v>48</v>
      </c>
      <c r="G69" s="55">
        <v>1000</v>
      </c>
      <c r="H69" s="15"/>
    </row>
    <row r="70" spans="1:8" ht="15.75" x14ac:dyDescent="0.25">
      <c r="A70" s="80" t="s">
        <v>41</v>
      </c>
      <c r="B70" s="36">
        <v>198</v>
      </c>
      <c r="C70" s="36">
        <v>139</v>
      </c>
      <c r="D70" s="157">
        <v>817</v>
      </c>
      <c r="E70" s="5">
        <v>6050</v>
      </c>
      <c r="F70" s="141">
        <v>0</v>
      </c>
      <c r="G70" s="55">
        <v>6050</v>
      </c>
      <c r="H70" s="6"/>
    </row>
    <row r="71" spans="1:8" ht="15.75" x14ac:dyDescent="0.25">
      <c r="A71" s="90" t="s">
        <v>42</v>
      </c>
      <c r="B71" s="36">
        <v>-1</v>
      </c>
      <c r="C71" s="36">
        <v>-1</v>
      </c>
      <c r="D71" s="157">
        <v>0</v>
      </c>
      <c r="E71" s="5">
        <v>-1</v>
      </c>
      <c r="F71" s="141">
        <v>0</v>
      </c>
      <c r="G71" s="55">
        <v>-1</v>
      </c>
      <c r="H71" s="15"/>
    </row>
    <row r="72" spans="1:8" ht="15.75" x14ac:dyDescent="0.25">
      <c r="A72" s="90" t="s">
        <v>43</v>
      </c>
      <c r="B72" s="36">
        <v>-3</v>
      </c>
      <c r="C72" s="36">
        <v>0</v>
      </c>
      <c r="D72" s="157">
        <v>0</v>
      </c>
      <c r="E72" s="5">
        <v>-600</v>
      </c>
      <c r="F72" s="141">
        <v>0</v>
      </c>
      <c r="G72" s="55">
        <v>-600</v>
      </c>
      <c r="H72" s="15"/>
    </row>
    <row r="73" spans="1:8" ht="15.75" x14ac:dyDescent="0.25">
      <c r="A73" s="90" t="s">
        <v>66</v>
      </c>
      <c r="B73" s="36">
        <v>-10756</v>
      </c>
      <c r="C73" s="36">
        <v>-11700</v>
      </c>
      <c r="D73" s="157">
        <v>-11700</v>
      </c>
      <c r="E73" s="5">
        <v>-12600</v>
      </c>
      <c r="F73" s="141">
        <v>-975</v>
      </c>
      <c r="G73" s="55">
        <v>-12600</v>
      </c>
      <c r="H73" s="18"/>
    </row>
    <row r="74" spans="1:8" ht="16.5" thickBot="1" x14ac:dyDescent="0.3">
      <c r="A74" s="91" t="s">
        <v>93</v>
      </c>
      <c r="B74" s="116">
        <v>-8660</v>
      </c>
      <c r="C74" s="103">
        <v>-7103</v>
      </c>
      <c r="D74" s="168"/>
      <c r="E74" s="50"/>
      <c r="F74" s="148"/>
      <c r="G74" s="65"/>
      <c r="H74" s="18"/>
    </row>
    <row r="75" spans="1:8" ht="20.25" thickTop="1" thickBot="1" x14ac:dyDescent="0.3">
      <c r="A75" s="23" t="s">
        <v>8</v>
      </c>
      <c r="B75" s="109">
        <f t="shared" ref="B75:E75" si="8">SUM(B64:B74)</f>
        <v>-4182</v>
      </c>
      <c r="C75" s="105">
        <f t="shared" si="8"/>
        <v>30013</v>
      </c>
      <c r="D75" s="105">
        <f t="shared" si="8"/>
        <v>-8469</v>
      </c>
      <c r="E75" s="10">
        <f t="shared" si="8"/>
        <v>-3854</v>
      </c>
      <c r="F75" s="143">
        <f t="shared" ref="F75" si="9">SUM(F64:F74)</f>
        <v>-834</v>
      </c>
      <c r="G75" s="58">
        <f>SUM(G64:G74)</f>
        <v>-3854</v>
      </c>
      <c r="H75" s="11"/>
    </row>
    <row r="76" spans="1:8" ht="33" thickTop="1" thickBot="1" x14ac:dyDescent="0.3">
      <c r="A76" s="78" t="s">
        <v>44</v>
      </c>
      <c r="B76" s="101" t="s">
        <v>68</v>
      </c>
      <c r="C76" s="101" t="s">
        <v>90</v>
      </c>
      <c r="D76" s="101" t="s">
        <v>102</v>
      </c>
      <c r="E76" s="43" t="s">
        <v>105</v>
      </c>
      <c r="F76" s="139" t="s">
        <v>110</v>
      </c>
      <c r="G76" s="54" t="s">
        <v>99</v>
      </c>
      <c r="H76" s="19"/>
    </row>
    <row r="77" spans="1:8" ht="16.5" thickTop="1" x14ac:dyDescent="0.25">
      <c r="A77" s="83" t="s">
        <v>25</v>
      </c>
      <c r="B77" s="111">
        <v>4441</v>
      </c>
      <c r="C77" s="111">
        <v>4441</v>
      </c>
      <c r="D77" s="159">
        <v>4291</v>
      </c>
      <c r="E77" s="21">
        <v>4441</v>
      </c>
      <c r="F77" s="146">
        <v>4291</v>
      </c>
      <c r="G77" s="61">
        <v>4441</v>
      </c>
      <c r="H77" s="18"/>
    </row>
    <row r="78" spans="1:8" ht="15.75" x14ac:dyDescent="0.25">
      <c r="A78" s="80" t="s">
        <v>26</v>
      </c>
      <c r="B78" s="36">
        <v>173</v>
      </c>
      <c r="C78" s="36">
        <v>167</v>
      </c>
      <c r="D78" s="157">
        <v>212</v>
      </c>
      <c r="E78" s="22">
        <v>193</v>
      </c>
      <c r="F78" s="141">
        <v>0</v>
      </c>
      <c r="G78" s="55">
        <v>193</v>
      </c>
      <c r="H78" s="18"/>
    </row>
    <row r="79" spans="1:8" ht="15.75" x14ac:dyDescent="0.25">
      <c r="A79" s="74" t="s">
        <v>75</v>
      </c>
      <c r="B79" s="36">
        <v>706</v>
      </c>
      <c r="C79" s="36">
        <v>329</v>
      </c>
      <c r="D79" s="157">
        <v>376</v>
      </c>
      <c r="E79" s="22">
        <v>385</v>
      </c>
      <c r="F79" s="141">
        <v>13</v>
      </c>
      <c r="G79" s="55">
        <v>385</v>
      </c>
      <c r="H79" s="18"/>
    </row>
    <row r="80" spans="1:8" ht="15.75" x14ac:dyDescent="0.25">
      <c r="A80" s="80" t="s">
        <v>45</v>
      </c>
      <c r="B80" s="36">
        <v>20613</v>
      </c>
      <c r="C80" s="36">
        <v>14516</v>
      </c>
      <c r="D80" s="157">
        <v>23329</v>
      </c>
      <c r="E80" s="22">
        <v>27500</v>
      </c>
      <c r="F80" s="141">
        <v>-2063</v>
      </c>
      <c r="G80" s="55">
        <v>27500</v>
      </c>
      <c r="H80" s="15"/>
    </row>
    <row r="81" spans="1:8" ht="15.75" x14ac:dyDescent="0.25">
      <c r="A81" s="80" t="s">
        <v>86</v>
      </c>
      <c r="B81" s="36">
        <v>-32</v>
      </c>
      <c r="C81" s="36">
        <v>0</v>
      </c>
      <c r="D81" s="157">
        <v>200</v>
      </c>
      <c r="E81" s="22">
        <v>550</v>
      </c>
      <c r="F81" s="141">
        <v>0</v>
      </c>
      <c r="G81" s="56">
        <v>550</v>
      </c>
      <c r="H81" s="15"/>
    </row>
    <row r="82" spans="1:8" ht="15.75" x14ac:dyDescent="0.25">
      <c r="A82" s="80" t="s">
        <v>46</v>
      </c>
      <c r="B82" s="36">
        <v>0</v>
      </c>
      <c r="C82" s="36">
        <v>0</v>
      </c>
      <c r="D82" s="157">
        <v>0</v>
      </c>
      <c r="E82" s="22">
        <v>2000</v>
      </c>
      <c r="F82" s="141">
        <v>0</v>
      </c>
      <c r="G82" s="56">
        <v>2000</v>
      </c>
      <c r="H82" s="15"/>
    </row>
    <row r="83" spans="1:8" ht="16.5" thickBot="1" x14ac:dyDescent="0.3">
      <c r="A83" s="81" t="s">
        <v>76</v>
      </c>
      <c r="B83" s="36">
        <v>-12000</v>
      </c>
      <c r="C83" s="36">
        <v>-17250</v>
      </c>
      <c r="D83" s="157">
        <v>-6953</v>
      </c>
      <c r="E83" s="22">
        <v>-12000</v>
      </c>
      <c r="F83" s="141">
        <v>-1152</v>
      </c>
      <c r="G83" s="55">
        <v>-12000</v>
      </c>
      <c r="H83" s="15"/>
    </row>
    <row r="84" spans="1:8" ht="20.25" thickTop="1" thickBot="1" x14ac:dyDescent="0.3">
      <c r="A84" s="23" t="s">
        <v>8</v>
      </c>
      <c r="B84" s="104">
        <f t="shared" ref="B84:E84" si="10">SUM(B77:B83)</f>
        <v>13901</v>
      </c>
      <c r="C84" s="105">
        <f t="shared" si="10"/>
        <v>2203</v>
      </c>
      <c r="D84" s="105">
        <f t="shared" si="10"/>
        <v>21455</v>
      </c>
      <c r="E84" s="37">
        <f t="shared" si="10"/>
        <v>23069</v>
      </c>
      <c r="F84" s="143">
        <f t="shared" ref="F84" si="11">SUM(F77:F83)</f>
        <v>1089</v>
      </c>
      <c r="G84" s="58">
        <f>SUM(G77:G83)</f>
        <v>23069</v>
      </c>
      <c r="H84" s="11"/>
    </row>
    <row r="85" spans="1:8" ht="33" thickTop="1" thickBot="1" x14ac:dyDescent="0.3">
      <c r="A85" s="78" t="s">
        <v>47</v>
      </c>
      <c r="B85" s="101" t="s">
        <v>68</v>
      </c>
      <c r="C85" s="101" t="s">
        <v>90</v>
      </c>
      <c r="D85" s="101" t="s">
        <v>102</v>
      </c>
      <c r="E85" s="43" t="s">
        <v>105</v>
      </c>
      <c r="F85" s="139" t="s">
        <v>110</v>
      </c>
      <c r="G85" s="54" t="s">
        <v>99</v>
      </c>
      <c r="H85" s="19"/>
    </row>
    <row r="86" spans="1:8" ht="16.5" thickTop="1" x14ac:dyDescent="0.25">
      <c r="A86" s="92" t="s">
        <v>77</v>
      </c>
      <c r="B86" s="111">
        <v>162</v>
      </c>
      <c r="C86" s="111">
        <v>502</v>
      </c>
      <c r="D86" s="159">
        <v>29</v>
      </c>
      <c r="E86" s="17">
        <v>605</v>
      </c>
      <c r="F86" s="146">
        <v>0</v>
      </c>
      <c r="G86" s="61">
        <v>605</v>
      </c>
      <c r="H86" s="18"/>
    </row>
    <row r="87" spans="1:8" ht="15.75" x14ac:dyDescent="0.25">
      <c r="A87" s="80" t="s">
        <v>48</v>
      </c>
      <c r="B87" s="36">
        <v>857</v>
      </c>
      <c r="C87" s="36">
        <v>5868</v>
      </c>
      <c r="D87" s="157">
        <v>39</v>
      </c>
      <c r="E87" s="5">
        <v>3300</v>
      </c>
      <c r="F87" s="141">
        <v>0</v>
      </c>
      <c r="G87" s="56">
        <v>3300</v>
      </c>
      <c r="H87" s="18"/>
    </row>
    <row r="88" spans="1:8" ht="15.75" x14ac:dyDescent="0.25">
      <c r="A88" s="80" t="s">
        <v>49</v>
      </c>
      <c r="B88" s="36">
        <v>108</v>
      </c>
      <c r="C88" s="36">
        <v>45</v>
      </c>
      <c r="D88" s="157">
        <v>82</v>
      </c>
      <c r="E88" s="5">
        <v>110</v>
      </c>
      <c r="F88" s="141">
        <v>0</v>
      </c>
      <c r="G88" s="55">
        <v>110</v>
      </c>
      <c r="H88" s="18"/>
    </row>
    <row r="89" spans="1:8" ht="16.5" thickBot="1" x14ac:dyDescent="0.3">
      <c r="A89" s="77" t="s">
        <v>50</v>
      </c>
      <c r="B89" s="116">
        <v>-200</v>
      </c>
      <c r="C89" s="103">
        <v>-200</v>
      </c>
      <c r="D89" s="158">
        <v>-200</v>
      </c>
      <c r="E89" s="8">
        <v>-200</v>
      </c>
      <c r="F89" s="142">
        <v>0</v>
      </c>
      <c r="G89" s="57">
        <v>-200</v>
      </c>
      <c r="H89" s="15"/>
    </row>
    <row r="90" spans="1:8" ht="20.25" thickTop="1" thickBot="1" x14ac:dyDescent="0.3">
      <c r="A90" s="23" t="s">
        <v>8</v>
      </c>
      <c r="B90" s="118">
        <f t="shared" ref="B90:D90" si="12">SUM(B86:B89)</f>
        <v>927</v>
      </c>
      <c r="C90" s="105">
        <f t="shared" si="12"/>
        <v>6215</v>
      </c>
      <c r="D90" s="105">
        <f t="shared" si="12"/>
        <v>-50</v>
      </c>
      <c r="E90" s="10">
        <f t="shared" ref="E90" si="13">SUM(E86:E89)</f>
        <v>3815</v>
      </c>
      <c r="F90" s="143">
        <f t="shared" ref="F90" si="14">SUM(F86:F89)</f>
        <v>0</v>
      </c>
      <c r="G90" s="58">
        <f>SUM(G86:G89)</f>
        <v>3815</v>
      </c>
      <c r="H90" s="11"/>
    </row>
    <row r="91" spans="1:8" ht="33" thickTop="1" thickBot="1" x14ac:dyDescent="0.3">
      <c r="A91" s="78" t="s">
        <v>51</v>
      </c>
      <c r="B91" s="101" t="s">
        <v>68</v>
      </c>
      <c r="C91" s="101" t="s">
        <v>68</v>
      </c>
      <c r="D91" s="101" t="s">
        <v>102</v>
      </c>
      <c r="E91" s="43" t="s">
        <v>105</v>
      </c>
      <c r="F91" s="139" t="s">
        <v>110</v>
      </c>
      <c r="G91" s="54" t="s">
        <v>99</v>
      </c>
      <c r="H91" s="11"/>
    </row>
    <row r="92" spans="1:8" ht="16.5" thickTop="1" x14ac:dyDescent="0.25">
      <c r="A92" s="83" t="s">
        <v>52</v>
      </c>
      <c r="B92" s="111">
        <v>104</v>
      </c>
      <c r="C92" s="111">
        <v>189</v>
      </c>
      <c r="D92" s="159">
        <v>189</v>
      </c>
      <c r="E92" s="17">
        <v>275</v>
      </c>
      <c r="F92" s="146">
        <v>8</v>
      </c>
      <c r="G92" s="61">
        <v>275</v>
      </c>
      <c r="H92" s="15"/>
    </row>
    <row r="93" spans="1:8" ht="23.25" x14ac:dyDescent="0.25">
      <c r="A93" s="93" t="s">
        <v>53</v>
      </c>
      <c r="B93" s="119">
        <v>-545986</v>
      </c>
      <c r="C93" s="119">
        <v>-545986</v>
      </c>
      <c r="D93" s="161">
        <v>-610253</v>
      </c>
      <c r="E93" s="24">
        <v>-656022</v>
      </c>
      <c r="F93" s="149">
        <v>-328011</v>
      </c>
      <c r="G93" s="62">
        <v>-656022</v>
      </c>
      <c r="H93" s="25"/>
    </row>
    <row r="94" spans="1:8" ht="15.75" customHeight="1" x14ac:dyDescent="0.25">
      <c r="A94" s="77" t="s">
        <v>88</v>
      </c>
      <c r="B94" s="120"/>
      <c r="C94" s="103">
        <v>-713</v>
      </c>
      <c r="D94" s="162">
        <v>-11652</v>
      </c>
      <c r="E94" s="129">
        <v>-2500</v>
      </c>
      <c r="F94" s="150">
        <v>-892</v>
      </c>
      <c r="G94" s="71">
        <v>-2500</v>
      </c>
      <c r="H94" s="9"/>
    </row>
    <row r="95" spans="1:8" ht="16.5" thickBot="1" x14ac:dyDescent="0.3">
      <c r="A95" s="94" t="s">
        <v>54</v>
      </c>
      <c r="B95" s="121">
        <v>0</v>
      </c>
      <c r="C95" s="103">
        <v>0</v>
      </c>
      <c r="D95" s="158">
        <v>-100000</v>
      </c>
      <c r="E95" s="8">
        <v>0</v>
      </c>
      <c r="F95" s="142">
        <v>0</v>
      </c>
      <c r="G95" s="69">
        <v>0</v>
      </c>
      <c r="H95" s="26"/>
    </row>
    <row r="96" spans="1:8" ht="20.25" thickTop="1" thickBot="1" x14ac:dyDescent="0.3">
      <c r="A96" s="23" t="s">
        <v>8</v>
      </c>
      <c r="B96" s="122">
        <f t="shared" ref="B96:G96" si="15">SUM(B92:B95)</f>
        <v>-545882</v>
      </c>
      <c r="C96" s="123">
        <f t="shared" si="15"/>
        <v>-546510</v>
      </c>
      <c r="D96" s="123">
        <f t="shared" si="15"/>
        <v>-721716</v>
      </c>
      <c r="E96" s="38">
        <f t="shared" si="15"/>
        <v>-658247</v>
      </c>
      <c r="F96" s="151">
        <f t="shared" si="15"/>
        <v>-328895</v>
      </c>
      <c r="G96" s="63">
        <f t="shared" si="15"/>
        <v>-658247</v>
      </c>
      <c r="H96" s="11"/>
    </row>
    <row r="97" spans="1:8" ht="33" thickTop="1" thickBot="1" x14ac:dyDescent="0.3">
      <c r="A97" s="78" t="s">
        <v>55</v>
      </c>
      <c r="B97" s="101" t="s">
        <v>68</v>
      </c>
      <c r="C97" s="101" t="s">
        <v>90</v>
      </c>
      <c r="D97" s="101" t="s">
        <v>102</v>
      </c>
      <c r="E97" s="43" t="s">
        <v>105</v>
      </c>
      <c r="F97" s="139" t="s">
        <v>110</v>
      </c>
      <c r="G97" s="54" t="s">
        <v>99</v>
      </c>
      <c r="H97" s="19"/>
    </row>
    <row r="98" spans="1:8" ht="16.5" thickTop="1" x14ac:dyDescent="0.25">
      <c r="A98" s="130" t="s">
        <v>18</v>
      </c>
      <c r="B98" s="107"/>
      <c r="C98" s="120"/>
      <c r="D98" s="158">
        <v>52727</v>
      </c>
      <c r="E98" s="50"/>
      <c r="F98" s="148"/>
      <c r="G98" s="179"/>
      <c r="H98" s="41"/>
    </row>
    <row r="99" spans="1:8" ht="15.75" x14ac:dyDescent="0.25">
      <c r="A99" s="95" t="s">
        <v>78</v>
      </c>
      <c r="B99" s="169">
        <v>52508</v>
      </c>
      <c r="C99" s="170">
        <v>49770</v>
      </c>
      <c r="D99" s="171">
        <v>24953</v>
      </c>
      <c r="E99" s="172">
        <v>25000</v>
      </c>
      <c r="F99" s="174">
        <v>0</v>
      </c>
      <c r="G99" s="173">
        <v>25000</v>
      </c>
      <c r="H99" s="191"/>
    </row>
    <row r="100" spans="1:8" ht="15.75" x14ac:dyDescent="0.25">
      <c r="A100" s="95" t="s">
        <v>106</v>
      </c>
      <c r="B100" s="175"/>
      <c r="C100" s="176"/>
      <c r="D100" s="177"/>
      <c r="E100" s="172">
        <v>127405</v>
      </c>
      <c r="F100" s="174">
        <v>0</v>
      </c>
      <c r="G100" s="173">
        <v>82405</v>
      </c>
      <c r="H100" s="192" t="s">
        <v>113</v>
      </c>
    </row>
    <row r="101" spans="1:8" ht="15.75" x14ac:dyDescent="0.25">
      <c r="A101" s="95" t="s">
        <v>107</v>
      </c>
      <c r="B101" s="175"/>
      <c r="C101" s="176"/>
      <c r="D101" s="177"/>
      <c r="E101" s="172">
        <v>6095</v>
      </c>
      <c r="F101" s="174">
        <v>12</v>
      </c>
      <c r="G101" s="173">
        <v>21095</v>
      </c>
      <c r="H101" s="194" t="s">
        <v>115</v>
      </c>
    </row>
    <row r="102" spans="1:8" ht="15.75" x14ac:dyDescent="0.25">
      <c r="A102" s="95" t="s">
        <v>108</v>
      </c>
      <c r="B102" s="175"/>
      <c r="C102" s="176"/>
      <c r="D102" s="177"/>
      <c r="E102" s="172">
        <v>0</v>
      </c>
      <c r="F102" s="174">
        <v>0</v>
      </c>
      <c r="G102" s="218">
        <v>15000</v>
      </c>
      <c r="H102" s="194" t="s">
        <v>115</v>
      </c>
    </row>
    <row r="103" spans="1:8" ht="15.75" x14ac:dyDescent="0.25">
      <c r="A103" s="95" t="s">
        <v>109</v>
      </c>
      <c r="B103" s="175"/>
      <c r="C103" s="176"/>
      <c r="D103" s="177"/>
      <c r="E103" s="172">
        <v>35500</v>
      </c>
      <c r="F103" s="174">
        <v>195</v>
      </c>
      <c r="G103" s="173">
        <v>50500</v>
      </c>
      <c r="H103" s="194" t="s">
        <v>115</v>
      </c>
    </row>
    <row r="104" spans="1:8" ht="15.75" x14ac:dyDescent="0.25">
      <c r="A104" s="96" t="s">
        <v>91</v>
      </c>
      <c r="B104" s="124">
        <v>0</v>
      </c>
      <c r="C104" s="125">
        <v>13200</v>
      </c>
      <c r="D104" s="163">
        <v>502</v>
      </c>
      <c r="E104" s="178"/>
      <c r="F104" s="181"/>
      <c r="G104" s="180"/>
      <c r="H104" s="18"/>
    </row>
    <row r="105" spans="1:8" ht="15.75" x14ac:dyDescent="0.25">
      <c r="A105" s="97" t="s">
        <v>92</v>
      </c>
      <c r="B105" s="125">
        <v>3720</v>
      </c>
      <c r="C105" s="125">
        <v>3234</v>
      </c>
      <c r="D105" s="163">
        <v>0</v>
      </c>
      <c r="E105" s="178"/>
      <c r="F105" s="181"/>
      <c r="G105" s="182"/>
      <c r="H105" s="41"/>
    </row>
    <row r="106" spans="1:8" ht="15.75" x14ac:dyDescent="0.25">
      <c r="A106" s="97" t="s">
        <v>57</v>
      </c>
      <c r="B106" s="125">
        <v>9500</v>
      </c>
      <c r="C106" s="125">
        <f>31841-35</f>
        <v>31806</v>
      </c>
      <c r="D106" s="163">
        <v>19812</v>
      </c>
      <c r="E106" s="178"/>
      <c r="F106" s="181"/>
      <c r="G106" s="183"/>
      <c r="H106" s="49"/>
    </row>
    <row r="107" spans="1:8" ht="15.75" x14ac:dyDescent="0.25">
      <c r="A107" s="97" t="s">
        <v>85</v>
      </c>
      <c r="B107" s="125" t="s">
        <v>83</v>
      </c>
      <c r="C107" s="125">
        <v>75980</v>
      </c>
      <c r="D107" s="163">
        <v>5306</v>
      </c>
      <c r="E107" s="178"/>
      <c r="F107" s="181"/>
      <c r="G107" s="182"/>
      <c r="H107" s="49"/>
    </row>
    <row r="108" spans="1:8" ht="15.75" x14ac:dyDescent="0.25">
      <c r="A108" s="97" t="s">
        <v>58</v>
      </c>
      <c r="B108" s="125">
        <v>2312</v>
      </c>
      <c r="C108" s="125">
        <v>9139</v>
      </c>
      <c r="D108" s="163">
        <v>5807</v>
      </c>
      <c r="E108" s="178"/>
      <c r="F108" s="181"/>
      <c r="G108" s="180"/>
      <c r="H108" s="42"/>
    </row>
    <row r="109" spans="1:8" ht="18" customHeight="1" x14ac:dyDescent="0.25">
      <c r="A109" s="80" t="s">
        <v>56</v>
      </c>
      <c r="B109" s="124">
        <f>22908+30</f>
        <v>22938</v>
      </c>
      <c r="C109" s="128"/>
      <c r="D109" s="128"/>
      <c r="E109" s="53"/>
      <c r="F109" s="152"/>
      <c r="G109" s="67"/>
      <c r="H109" s="14"/>
    </row>
    <row r="110" spans="1:8" ht="16.5" thickBot="1" x14ac:dyDescent="0.3">
      <c r="A110" s="81" t="s">
        <v>79</v>
      </c>
      <c r="B110" s="124">
        <v>-34370</v>
      </c>
      <c r="C110" s="124">
        <v>-32705</v>
      </c>
      <c r="D110" s="164">
        <v>-3390</v>
      </c>
      <c r="E110" s="34">
        <v>0</v>
      </c>
      <c r="F110" s="153">
        <v>0</v>
      </c>
      <c r="G110" s="70">
        <v>0</v>
      </c>
      <c r="H110" s="15"/>
    </row>
    <row r="111" spans="1:8" ht="20.25" thickTop="1" thickBot="1" x14ac:dyDescent="0.3">
      <c r="A111" s="98" t="s">
        <v>8</v>
      </c>
      <c r="B111" s="126">
        <f>SUM(B99:B110)</f>
        <v>56608</v>
      </c>
      <c r="C111" s="127">
        <f>SUM(C99:C110)</f>
        <v>150424</v>
      </c>
      <c r="D111" s="127">
        <f>SUM(D98:D110)</f>
        <v>105717</v>
      </c>
      <c r="E111" s="39">
        <f>SUM(E98:E110)</f>
        <v>194000</v>
      </c>
      <c r="F111" s="154">
        <f>SUM(F98:F110)</f>
        <v>207</v>
      </c>
      <c r="G111" s="64">
        <f>SUM(G98:G110)</f>
        <v>194000</v>
      </c>
      <c r="H111" s="48"/>
    </row>
    <row r="112" spans="1:8" ht="22.5" thickTop="1" thickBot="1" x14ac:dyDescent="0.3">
      <c r="A112" s="99" t="s">
        <v>95</v>
      </c>
      <c r="B112" s="132">
        <f t="shared" ref="B112:G112" si="16">SUM(B111+B96+B90+B84+B75+B62+B48+B37+B29+B17)</f>
        <v>-47985</v>
      </c>
      <c r="C112" s="132">
        <f t="shared" si="16"/>
        <v>90527</v>
      </c>
      <c r="D112" s="132">
        <f t="shared" si="16"/>
        <v>-79258</v>
      </c>
      <c r="E112" s="133">
        <f t="shared" si="16"/>
        <v>120457</v>
      </c>
      <c r="F112" s="155">
        <f t="shared" si="16"/>
        <v>-299834</v>
      </c>
      <c r="G112" s="134">
        <f t="shared" si="16"/>
        <v>120457</v>
      </c>
      <c r="H112" s="136">
        <f>E112-G112</f>
        <v>0</v>
      </c>
    </row>
    <row r="113" spans="1:8" ht="15.75" x14ac:dyDescent="0.25">
      <c r="A113" s="27"/>
      <c r="B113" s="28"/>
      <c r="C113" s="28"/>
      <c r="D113" s="29"/>
      <c r="E113" s="29"/>
      <c r="F113" s="29"/>
      <c r="G113" s="30"/>
      <c r="H113" s="135"/>
    </row>
    <row r="114" spans="1:8" ht="16.5" thickBot="1" x14ac:dyDescent="0.3">
      <c r="A114" s="27"/>
      <c r="B114" s="28"/>
      <c r="C114" s="28"/>
      <c r="D114" s="29"/>
      <c r="E114" s="29"/>
      <c r="F114" s="29"/>
      <c r="G114" s="30"/>
      <c r="H114" s="31"/>
    </row>
    <row r="115" spans="1:8" ht="21.75" thickBot="1" x14ac:dyDescent="0.3">
      <c r="A115" s="197" t="s">
        <v>59</v>
      </c>
      <c r="B115" s="198"/>
      <c r="C115" s="199"/>
      <c r="D115" s="32"/>
      <c r="E115" s="32"/>
      <c r="F115" s="32"/>
      <c r="G115" s="29"/>
      <c r="H115" s="29"/>
    </row>
    <row r="116" spans="1:8" ht="19.5" thickBot="1" x14ac:dyDescent="0.3">
      <c r="A116" s="33" t="s">
        <v>103</v>
      </c>
      <c r="B116" s="200">
        <v>694039</v>
      </c>
      <c r="C116" s="201"/>
      <c r="D116" s="32"/>
      <c r="E116" s="32"/>
      <c r="F116" s="32"/>
      <c r="G116" s="29"/>
      <c r="H116" s="44"/>
    </row>
    <row r="117" spans="1:8" ht="19.5" thickBot="1" x14ac:dyDescent="0.3">
      <c r="A117" s="193" t="s">
        <v>114</v>
      </c>
      <c r="B117" s="216">
        <v>7468</v>
      </c>
      <c r="C117" s="217"/>
      <c r="D117" s="32"/>
      <c r="E117" s="32"/>
      <c r="F117" s="32"/>
      <c r="G117" s="29"/>
      <c r="H117" s="44"/>
    </row>
    <row r="118" spans="1:8" ht="19.5" thickBot="1" x14ac:dyDescent="0.3">
      <c r="A118" s="40" t="s">
        <v>104</v>
      </c>
      <c r="B118" s="202">
        <f>B116-B117-G112</f>
        <v>566114</v>
      </c>
      <c r="C118" s="203"/>
      <c r="D118" s="32"/>
      <c r="E118" s="32"/>
      <c r="F118" s="32"/>
      <c r="G118" s="29"/>
      <c r="H118" s="29"/>
    </row>
  </sheetData>
  <mergeCells count="11">
    <mergeCell ref="E1:G1"/>
    <mergeCell ref="A115:C115"/>
    <mergeCell ref="B116:C116"/>
    <mergeCell ref="B118:C118"/>
    <mergeCell ref="F31:F32"/>
    <mergeCell ref="F35:F36"/>
    <mergeCell ref="E35:E36"/>
    <mergeCell ref="E31:E32"/>
    <mergeCell ref="G31:G32"/>
    <mergeCell ref="G35:G36"/>
    <mergeCell ref="B117:C117"/>
  </mergeCells>
  <pageMargins left="0.23622047244094491" right="0.23622047244094491" top="0.35433070866141736" bottom="0.35433070866141736" header="0.31496062992125984" footer="0.31496062992125984"/>
  <pageSetup paperSize="8" scale="84" fitToHeight="0" orientation="landscape" horizontalDpi="1200" verticalDpi="1200" r:id="rId1"/>
  <rowBreaks count="2" manualBreakCount="2">
    <brk id="42" max="8" man="1"/>
    <brk id="84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4787D5D701543AFB7531D2E278727" ma:contentTypeVersion="15" ma:contentTypeDescription="Create a new document." ma:contentTypeScope="" ma:versionID="2aaffee43e6c012a0bca94b596386eb3">
  <xsd:schema xmlns:xsd="http://www.w3.org/2001/XMLSchema" xmlns:xs="http://www.w3.org/2001/XMLSchema" xmlns:p="http://schemas.microsoft.com/office/2006/metadata/properties" xmlns:ns2="3e17ef8c-23c1-40be-b9a1-61c8d2553741" xmlns:ns3="5078ea1e-726b-4ce9-b6a9-ce0da4b18bb9" targetNamespace="http://schemas.microsoft.com/office/2006/metadata/properties" ma:root="true" ma:fieldsID="448c1df35c89a13e9f01719cfeffa5c5" ns2:_="" ns3:_="">
    <xsd:import namespace="3e17ef8c-23c1-40be-b9a1-61c8d2553741"/>
    <xsd:import namespace="5078ea1e-726b-4ce9-b6a9-ce0da4b18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7ef8c-23c1-40be-b9a1-61c8d25537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ac72a91d-eefe-4398-b2b3-2ee2fca36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78ea1e-726b-4ce9-b6a9-ce0da4b18b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ecea8c1-0d0e-4768-be05-28e5ac872e1f}" ma:internalName="TaxCatchAll" ma:showField="CatchAllData" ma:web="5078ea1e-726b-4ce9-b6a9-ce0da4b18b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553A6E-8DB2-44CE-9E19-C5B5E19EBC7C}"/>
</file>

<file path=customXml/itemProps2.xml><?xml version="1.0" encoding="utf-8"?>
<ds:datastoreItem xmlns:ds="http://schemas.openxmlformats.org/officeDocument/2006/customXml" ds:itemID="{8F11E2AB-080A-485D-98A3-20FEAA67A7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Finance Manager</cp:lastModifiedBy>
  <cp:lastPrinted>2024-03-06T11:50:35Z</cp:lastPrinted>
  <dcterms:created xsi:type="dcterms:W3CDTF">2021-11-16T14:06:10Z</dcterms:created>
  <dcterms:modified xsi:type="dcterms:W3CDTF">2024-05-10T08:19:12Z</dcterms:modified>
</cp:coreProperties>
</file>