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totnescouncil.sharepoint.com/sites/TotnesTownCouncil/Shared Documents/Council Matters was Operations/2024/01 15 Jan 24/"/>
    </mc:Choice>
  </mc:AlternateContent>
  <xr:revisionPtr revIDLastSave="0" documentId="8_{D2F4B7CE-07DF-42E8-B094-9A7953AF8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6" i="1" l="1"/>
  <c r="C153" i="1"/>
  <c r="C142" i="1"/>
  <c r="C136" i="1"/>
  <c r="G117" i="1"/>
  <c r="E117" i="1"/>
  <c r="F117" i="1" l="1"/>
  <c r="B153" i="1" l="1"/>
  <c r="H117" i="1" s="1"/>
  <c r="D92" i="1" l="1"/>
  <c r="D105" i="1"/>
  <c r="D117" i="1" s="1"/>
  <c r="D99" i="1"/>
  <c r="D86" i="1"/>
  <c r="D77" i="1"/>
  <c r="D64" i="1"/>
  <c r="D51" i="1"/>
  <c r="D40" i="1"/>
  <c r="D32" i="1"/>
  <c r="D17" i="1"/>
  <c r="D118" i="1" l="1"/>
  <c r="B142" i="1"/>
  <c r="XFC142" i="1" l="1"/>
  <c r="H17" i="1"/>
  <c r="H32" i="1"/>
  <c r="H40" i="1"/>
  <c r="H51" i="1"/>
  <c r="H64" i="1"/>
  <c r="H77" i="1"/>
  <c r="H86" i="1"/>
  <c r="H92" i="1"/>
  <c r="H99" i="1"/>
  <c r="F99" i="1" l="1"/>
  <c r="F92" i="1"/>
  <c r="F86" i="1"/>
  <c r="F77" i="1"/>
  <c r="F64" i="1"/>
  <c r="F51" i="1"/>
  <c r="F40" i="1"/>
  <c r="F32" i="1"/>
  <c r="F17" i="1"/>
  <c r="F118" i="1" l="1"/>
  <c r="B117" i="1" l="1"/>
  <c r="C112" i="1"/>
  <c r="C117" i="1" s="1"/>
  <c r="C99" i="1"/>
  <c r="C92" i="1"/>
  <c r="C86" i="1"/>
  <c r="C77" i="1"/>
  <c r="C64" i="1"/>
  <c r="C51" i="1"/>
  <c r="C40" i="1"/>
  <c r="C32" i="1"/>
  <c r="C17" i="1"/>
  <c r="C118" i="1" l="1"/>
  <c r="B99" i="1" l="1"/>
  <c r="B92" i="1"/>
  <c r="B86" i="1"/>
  <c r="B77" i="1"/>
  <c r="B64" i="1"/>
  <c r="B51" i="1"/>
  <c r="B40" i="1"/>
  <c r="B32" i="1"/>
  <c r="B17" i="1"/>
  <c r="G99" i="1" l="1"/>
  <c r="E99" i="1"/>
  <c r="G92" i="1"/>
  <c r="E92" i="1"/>
  <c r="G86" i="1"/>
  <c r="E86" i="1"/>
  <c r="G77" i="1"/>
  <c r="E77" i="1"/>
  <c r="G64" i="1"/>
  <c r="E64" i="1"/>
  <c r="G51" i="1"/>
  <c r="E51" i="1"/>
  <c r="G40" i="1"/>
  <c r="E40" i="1"/>
  <c r="G32" i="1"/>
  <c r="E32" i="1"/>
  <c r="G17" i="1"/>
  <c r="E17" i="1"/>
  <c r="E118" i="1" l="1"/>
  <c r="H118" i="1"/>
  <c r="B123" i="1" s="1"/>
  <c r="G118" i="1"/>
</calcChain>
</file>

<file path=xl/sharedStrings.xml><?xml version="1.0" encoding="utf-8"?>
<sst xmlns="http://schemas.openxmlformats.org/spreadsheetml/2006/main" count="290" uniqueCount="189">
  <si>
    <t>Comments</t>
  </si>
  <si>
    <t>Administration</t>
  </si>
  <si>
    <t>Original Budget</t>
  </si>
  <si>
    <t>Current Agreed budget</t>
  </si>
  <si>
    <t>Expected  year end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</si>
  <si>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</si>
  <si>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</si>
  <si>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</si>
  <si>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</si>
  <si>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</si>
  <si>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</si>
  <si>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</si>
  <si>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</si>
  <si>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</si>
  <si>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</si>
  <si>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</si>
  <si>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</si>
  <si>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</si>
  <si>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</si>
  <si>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</si>
  <si>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</si>
  <si>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</si>
  <si>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</si>
  <si>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</si>
  <si>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</si>
  <si>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</si>
  <si>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</si>
  <si>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Totnes Guide and Website Income</t>
  </si>
  <si>
    <t>Advertising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</si>
  <si>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</si>
  <si>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</si>
  <si>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</si>
  <si>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</si>
  <si>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</si>
  <si>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</si>
  <si>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</si>
  <si>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</si>
  <si>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</si>
  <si>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</si>
  <si>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</si>
  <si>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</si>
  <si>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</si>
  <si>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</si>
  <si>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</si>
  <si>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</si>
  <si>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</si>
  <si>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</si>
  <si>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</si>
  <si>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</si>
  <si>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</si>
  <si>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</si>
  <si>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</si>
  <si>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</si>
  <si>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</si>
  <si>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</si>
  <si>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</si>
  <si>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</si>
  <si>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</si>
  <si>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</si>
  <si>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</si>
  <si>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</si>
  <si>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</si>
  <si>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</si>
  <si>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</si>
  <si>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Public Toilets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</si>
  <si>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</si>
  <si>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</si>
  <si>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</si>
  <si>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</si>
  <si>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</si>
  <si>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</si>
  <si>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</si>
  <si>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Climate Change/Green Travel</t>
  </si>
  <si>
    <t>TOTAL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</si>
  <si>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</si>
  <si>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</si>
  <si>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</si>
  <si>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</si>
  <si>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</si>
  <si>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</si>
  <si>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</si>
  <si>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</si>
  <si>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20/21 YEAR END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</si>
  <si>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</si>
  <si>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</si>
  <si>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</si>
  <si>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</si>
  <si>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</si>
  <si>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</si>
  <si>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</si>
  <si>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</si>
  <si>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</si>
  <si>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</si>
  <si>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</si>
  <si>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</si>
  <si>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</si>
  <si>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</si>
  <si>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</si>
  <si>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</si>
  <si>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above</t>
  </si>
  <si>
    <t>see below</t>
  </si>
  <si>
    <t>Visit Totnes Guide and Website</t>
  </si>
  <si>
    <t>Public Realm and Community Assets Projects</t>
  </si>
  <si>
    <t>PUBLIC REALM and COMMUNITY ASSETS PROJECTS</t>
  </si>
  <si>
    <t>Annual total allocation</t>
  </si>
  <si>
    <t>Replacement plants and repairs to planters over the year</t>
  </si>
  <si>
    <t>ARTS AND CULTURE</t>
  </si>
  <si>
    <t>COMMUNITY OUTREACH</t>
  </si>
  <si>
    <t>Defibrillator Pads/Servicing</t>
  </si>
  <si>
    <t>NOTES</t>
  </si>
  <si>
    <t>BUDGET</t>
  </si>
  <si>
    <t>Works and Maintenance (Memorials, Paths, Fences)</t>
  </si>
  <si>
    <t>Misc &amp; Marketing Civic Hall</t>
  </si>
  <si>
    <t>Investment Income</t>
  </si>
  <si>
    <t>No shop water income since 22/23 due to shop closing down</t>
  </si>
  <si>
    <t>Ceased in 22/23</t>
  </si>
  <si>
    <t>PWLB loan paid off in 22/23</t>
  </si>
  <si>
    <t>22/23 YEAR END</t>
  </si>
  <si>
    <t>Actual 31st March 2023 YEAR END</t>
  </si>
  <si>
    <t>2023/24</t>
  </si>
  <si>
    <t xml:space="preserve">Community Projects </t>
  </si>
  <si>
    <t>Neighbourhood Plan</t>
  </si>
  <si>
    <t>Covered by grant funding income (see below)</t>
  </si>
  <si>
    <t>Flat 5a Rental Income</t>
  </si>
  <si>
    <t>Total actual general reserves as start of 2023/24</t>
  </si>
  <si>
    <t>Based on the current projected 2023/24 budget, year end reserve estimate</t>
  </si>
  <si>
    <t>2023/24 - proposed</t>
  </si>
  <si>
    <t>Totnes Gardens</t>
  </si>
  <si>
    <t>Public Seating and benches</t>
  </si>
  <si>
    <t>Planting of flowers/beds/new planters</t>
  </si>
  <si>
    <t>Christmas late nights</t>
  </si>
  <si>
    <t>Public art</t>
  </si>
  <si>
    <t>Christmas light switch on</t>
  </si>
  <si>
    <t>Civic Square Lights and Trees</t>
  </si>
  <si>
    <t>Totnes Directory Updates</t>
  </si>
  <si>
    <t>Facebook/Comms</t>
  </si>
  <si>
    <t>Increase in 23/24 to include Flat</t>
  </si>
  <si>
    <t>Included in Guildhall Maintenance from 23/24</t>
  </si>
  <si>
    <t>Christmas lighting</t>
  </si>
  <si>
    <t>Office Supplies &amp; Hospitality</t>
  </si>
  <si>
    <t>Includes £680 backdated TIC rent</t>
  </si>
  <si>
    <t>Christmas shop front competition</t>
  </si>
  <si>
    <t xml:space="preserve">Community Consultation </t>
  </si>
  <si>
    <t>Town meeting room hire</t>
  </si>
  <si>
    <t>TOTAL EXPENDITURE OVER INCOME</t>
  </si>
  <si>
    <t>New £600 lease from Sept 23</t>
  </si>
  <si>
    <t>Sub-lessees covering cost of new lease</t>
  </si>
  <si>
    <t>Overspend due to CCTV installation of £4530</t>
  </si>
  <si>
    <t>Increase in interest rates</t>
  </si>
  <si>
    <t>£500 PA grant for Easter Festival &amp; £2710 GWR grant for Xmas Festival</t>
  </si>
  <si>
    <t>MOVED TO COMMUNITY DEVELOPMENT Community Outreach/Christmas</t>
  </si>
  <si>
    <t>Other TIC expenditure (Post/Phone/Uniform/etc)</t>
  </si>
  <si>
    <t>An overspend may happen but would be funded from the salary of the community fundraiser role.</t>
  </si>
  <si>
    <t>Expected underspend as roof repairs delayed to next year</t>
  </si>
  <si>
    <t>Expected year end based on a suspension of advertising vacant roles at the moment, circa £26k saving.</t>
  </si>
  <si>
    <t>Underspend likely</t>
  </si>
  <si>
    <t>Overspend due to heating maintenance work</t>
  </si>
  <si>
    <t>Increase in visitor numbers and donations</t>
  </si>
  <si>
    <t>Possible underspend - but some bills to date are based on estimated readings</t>
  </si>
  <si>
    <t>Possible underspend - but new boiler is still to be paid.</t>
  </si>
  <si>
    <t>Possible underspend - but contingency in there for emergencies</t>
  </si>
  <si>
    <t>Possible underspend but a contingency for the Chapel roof and emergency repairs.</t>
  </si>
  <si>
    <t>Possible underspend - but emergency contingency required.</t>
  </si>
  <si>
    <t>EXPECTED</t>
  </si>
  <si>
    <t>Underspend due to lower cost for mail drop</t>
  </si>
  <si>
    <t>Small expected underspend</t>
  </si>
  <si>
    <t>Annual total allocation (overspend for lights already agreed)</t>
  </si>
  <si>
    <t>Bunting</t>
  </si>
  <si>
    <t>Creditor figure b/f from 22 23</t>
  </si>
  <si>
    <t>External sockets Market Square</t>
  </si>
  <si>
    <t xml:space="preserve">Wayfinding phase 2 </t>
  </si>
  <si>
    <t>Paid from 22 23 budget above</t>
  </si>
  <si>
    <t>Misc spend</t>
  </si>
  <si>
    <t>Possible saving if not progressed</t>
  </si>
  <si>
    <t xml:space="preserve">Expected underspend year end </t>
  </si>
  <si>
    <t>See breakdown below - expected underspend</t>
  </si>
  <si>
    <t>Pillars artwork done to date. Possible underspend if no further projects are carried out in 23 24</t>
  </si>
  <si>
    <t>See breakdown below - expected overspend already agreed</t>
  </si>
  <si>
    <t>Small overspend but more than covered by GWR grant</t>
  </si>
  <si>
    <t>See breakdown below - expected overspend covered by GWR grant</t>
  </si>
  <si>
    <t>Overspend already agreed for Christmas lights</t>
  </si>
  <si>
    <t>Only the tree paid to date</t>
  </si>
  <si>
    <t>Additional costs around infrastructure and repairs</t>
  </si>
  <si>
    <t>Metal paint, town sign maintenance, festoon lighting Civic Square</t>
  </si>
  <si>
    <t>Small expected overspend covered by GWR grant - £2.5k</t>
  </si>
  <si>
    <t>Possible saving if not progressed - currently have about £750 earmarked for Welcome signage</t>
  </si>
  <si>
    <t>Budget Monitor - December 2023</t>
  </si>
  <si>
    <t>ACTUAL as of 31st December 2023</t>
  </si>
  <si>
    <r>
      <rPr>
        <b/>
        <sz val="12"/>
        <color theme="9" tint="-0.249977111117893"/>
        <rFont val="Calibri"/>
        <family val="2"/>
      </rPr>
      <t>£46042</t>
    </r>
    <r>
      <rPr>
        <b/>
        <sz val="12"/>
        <color theme="1"/>
        <rFont val="Calibri"/>
        <family val="2"/>
      </rPr>
      <t xml:space="preserve"> expected underspend against agreed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</si>
</sst>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44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Arial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1"/>
      <name val="Arial"/>
      <family val="2"/>
    </font>
    <font>
      <b/>
      <sz val="16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i/>
      <sz val="12"/>
      <color rgb="FFFF0000"/>
      <name val="Calibri"/>
      <family val="2"/>
    </font>
    <font>
      <b/>
      <i/>
      <sz val="12"/>
      <color theme="9" tint="-0.249977111117893"/>
      <name val="Calibri"/>
      <family val="2"/>
    </font>
    <font>
      <b/>
      <i/>
      <sz val="16"/>
      <color rgb="FFFF0000"/>
      <name val="Calibri"/>
      <family val="2"/>
    </font>
    <font>
      <b/>
      <i/>
      <sz val="16"/>
      <color theme="9" tint="-0.249977111117893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theme="9" tint="-0.249977111117893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solid">
        <fgColor theme="8" tint="0.59999389629810485"/>
        <bgColor indexed="64"/>
      </patternFill>
    </fill>
    <fill>
      <patternFill patternType="gray125">
        <bgColor rgb="FFD9E1F2"/>
      </patternFill>
    </fill>
    <fill>
      <patternFill patternType="gray125">
        <bgColor theme="8" tint="0.59999389629810485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gray125">
        <bgColor rgb="FFFFFFFF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10" fillId="2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13" fillId="6" borderId="12" xfId="0" applyNumberFormat="1" applyFont="1" applyFill="1" applyBorder="1" applyAlignment="1">
      <alignment horizontal="center" vertical="center"/>
    </xf>
    <xf numFmtId="1" fontId="13" fillId="8" borderId="1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/>
    </xf>
    <xf numFmtId="0" fontId="3" fillId="0" borderId="34" xfId="0" applyFont="1" applyBorder="1" applyAlignment="1">
      <alignment vertical="center" wrapText="1"/>
    </xf>
    <xf numFmtId="0" fontId="22" fillId="6" borderId="13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164" fontId="9" fillId="8" borderId="19" xfId="0" applyNumberFormat="1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20" fillId="8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8" fillId="0" borderId="0" xfId="0" applyNumberFormat="1" applyFont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0" fontId="20" fillId="15" borderId="46" xfId="0" applyFont="1" applyFill="1" applyBorder="1" applyAlignment="1">
      <alignment horizontal="center" vertical="center"/>
    </xf>
    <xf numFmtId="0" fontId="20" fillId="15" borderId="47" xfId="0" applyFont="1" applyFill="1" applyBorder="1" applyAlignment="1">
      <alignment horizontal="center" vertical="center"/>
    </xf>
    <xf numFmtId="0" fontId="20" fillId="15" borderId="48" xfId="0" applyFont="1" applyFill="1" applyBorder="1" applyAlignment="1">
      <alignment horizontal="center" vertical="center"/>
    </xf>
    <xf numFmtId="0" fontId="28" fillId="15" borderId="49" xfId="0" applyFont="1" applyFill="1" applyBorder="1" applyAlignment="1">
      <alignment horizontal="center" vertical="center"/>
    </xf>
    <xf numFmtId="0" fontId="28" fillId="15" borderId="51" xfId="0" applyFont="1" applyFill="1" applyBorder="1" applyAlignment="1">
      <alignment horizontal="center" vertical="center"/>
    </xf>
    <xf numFmtId="0" fontId="20" fillId="15" borderId="53" xfId="0" applyFont="1" applyFill="1" applyBorder="1" applyAlignment="1">
      <alignment horizontal="center" vertical="center"/>
    </xf>
    <xf numFmtId="0" fontId="20" fillId="15" borderId="51" xfId="0" applyFont="1" applyFill="1" applyBorder="1" applyAlignment="1">
      <alignment horizontal="center" vertical="center"/>
    </xf>
    <xf numFmtId="1" fontId="29" fillId="15" borderId="47" xfId="0" applyNumberFormat="1" applyFont="1" applyFill="1" applyBorder="1" applyAlignment="1">
      <alignment horizontal="center" vertical="center"/>
    </xf>
    <xf numFmtId="1" fontId="28" fillId="15" borderId="49" xfId="0" applyNumberFormat="1" applyFont="1" applyFill="1" applyBorder="1" applyAlignment="1">
      <alignment horizontal="center" vertical="center"/>
    </xf>
    <xf numFmtId="0" fontId="20" fillId="15" borderId="55" xfId="0" applyFont="1" applyFill="1" applyBorder="1" applyAlignment="1">
      <alignment horizontal="center" vertical="center" wrapText="1"/>
    </xf>
    <xf numFmtId="0" fontId="20" fillId="15" borderId="47" xfId="0" applyFont="1" applyFill="1" applyBorder="1" applyAlignment="1">
      <alignment horizontal="center" vertical="center" wrapText="1"/>
    </xf>
    <xf numFmtId="0" fontId="20" fillId="15" borderId="46" xfId="0" applyFont="1" applyFill="1" applyBorder="1" applyAlignment="1">
      <alignment horizontal="center" vertical="center" wrapText="1"/>
    </xf>
    <xf numFmtId="0" fontId="30" fillId="15" borderId="47" xfId="0" applyFont="1" applyFill="1" applyBorder="1" applyAlignment="1">
      <alignment horizontal="center" vertical="center"/>
    </xf>
    <xf numFmtId="164" fontId="28" fillId="15" borderId="49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3" fillId="16" borderId="12" xfId="0" applyFont="1" applyFill="1" applyBorder="1" applyAlignment="1">
      <alignment horizontal="center" vertical="center"/>
    </xf>
    <xf numFmtId="0" fontId="20" fillId="17" borderId="47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20" fillId="17" borderId="48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20" fillId="17" borderId="50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20" fillId="17" borderId="46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22" fillId="16" borderId="13" xfId="0" applyFont="1" applyFill="1" applyBorder="1" applyAlignment="1">
      <alignment horizontal="center" vertical="center"/>
    </xf>
    <xf numFmtId="0" fontId="30" fillId="17" borderId="47" xfId="0" applyFont="1" applyFill="1" applyBorder="1" applyAlignment="1">
      <alignment horizontal="center" vertical="center"/>
    </xf>
    <xf numFmtId="0" fontId="22" fillId="18" borderId="12" xfId="0" applyFont="1" applyFill="1" applyBorder="1" applyAlignment="1">
      <alignment horizontal="center" vertical="center"/>
    </xf>
    <xf numFmtId="0" fontId="3" fillId="19" borderId="45" xfId="0" applyFont="1" applyFill="1" applyBorder="1" applyAlignment="1">
      <alignment horizontal="center" vertical="center" wrapText="1"/>
    </xf>
    <xf numFmtId="0" fontId="3" fillId="19" borderId="47" xfId="0" applyFont="1" applyFill="1" applyBorder="1" applyAlignment="1">
      <alignment horizontal="center" vertical="center"/>
    </xf>
    <xf numFmtId="0" fontId="20" fillId="19" borderId="47" xfId="0" applyFont="1" applyFill="1" applyBorder="1" applyAlignment="1">
      <alignment horizontal="center" vertical="center"/>
    </xf>
    <xf numFmtId="0" fontId="3" fillId="19" borderId="48" xfId="0" applyFont="1" applyFill="1" applyBorder="1" applyAlignment="1">
      <alignment horizontal="center" vertical="center"/>
    </xf>
    <xf numFmtId="0" fontId="9" fillId="19" borderId="49" xfId="0" applyFont="1" applyFill="1" applyBorder="1" applyAlignment="1">
      <alignment horizontal="center" vertical="center"/>
    </xf>
    <xf numFmtId="0" fontId="3" fillId="19" borderId="49" xfId="0" applyFont="1" applyFill="1" applyBorder="1" applyAlignment="1">
      <alignment horizontal="center" vertical="center" wrapText="1"/>
    </xf>
    <xf numFmtId="0" fontId="3" fillId="19" borderId="46" xfId="0" applyFont="1" applyFill="1" applyBorder="1" applyAlignment="1">
      <alignment horizontal="center" vertical="center"/>
    </xf>
    <xf numFmtId="0" fontId="9" fillId="19" borderId="51" xfId="0" applyFont="1" applyFill="1" applyBorder="1" applyAlignment="1">
      <alignment horizontal="center" vertical="center"/>
    </xf>
    <xf numFmtId="0" fontId="3" fillId="19" borderId="52" xfId="0" applyFont="1" applyFill="1" applyBorder="1" applyAlignment="1">
      <alignment horizontal="center" vertical="center" wrapText="1"/>
    </xf>
    <xf numFmtId="0" fontId="3" fillId="19" borderId="53" xfId="0" applyFont="1" applyFill="1" applyBorder="1" applyAlignment="1">
      <alignment horizontal="center" vertical="center"/>
    </xf>
    <xf numFmtId="0" fontId="3" fillId="19" borderId="51" xfId="0" applyFont="1" applyFill="1" applyBorder="1" applyAlignment="1">
      <alignment horizontal="center" vertical="center"/>
    </xf>
    <xf numFmtId="0" fontId="3" fillId="19" borderId="54" xfId="0" applyFont="1" applyFill="1" applyBorder="1" applyAlignment="1">
      <alignment horizontal="center" vertical="center" wrapText="1"/>
    </xf>
    <xf numFmtId="1" fontId="13" fillId="19" borderId="47" xfId="0" applyNumberFormat="1" applyFont="1" applyFill="1" applyBorder="1" applyAlignment="1">
      <alignment horizontal="center" vertical="center"/>
    </xf>
    <xf numFmtId="1" fontId="9" fillId="19" borderId="49" xfId="0" applyNumberFormat="1" applyFont="1" applyFill="1" applyBorder="1" applyAlignment="1">
      <alignment horizontal="center" vertical="center"/>
    </xf>
    <xf numFmtId="0" fontId="3" fillId="19" borderId="55" xfId="0" applyFont="1" applyFill="1" applyBorder="1" applyAlignment="1">
      <alignment horizontal="center" vertical="center" wrapText="1"/>
    </xf>
    <xf numFmtId="0" fontId="3" fillId="19" borderId="47" xfId="0" applyFont="1" applyFill="1" applyBorder="1" applyAlignment="1">
      <alignment horizontal="center" vertical="center" wrapText="1"/>
    </xf>
    <xf numFmtId="0" fontId="3" fillId="19" borderId="46" xfId="0" applyFont="1" applyFill="1" applyBorder="1" applyAlignment="1">
      <alignment horizontal="center" vertical="center" wrapText="1"/>
    </xf>
    <xf numFmtId="164" fontId="9" fillId="19" borderId="49" xfId="0" applyNumberFormat="1" applyFont="1" applyFill="1" applyBorder="1" applyAlignment="1">
      <alignment horizontal="center" vertical="center"/>
    </xf>
    <xf numFmtId="0" fontId="3" fillId="20" borderId="48" xfId="0" applyFont="1" applyFill="1" applyBorder="1" applyAlignment="1">
      <alignment horizontal="center" vertical="center"/>
    </xf>
    <xf numFmtId="0" fontId="3" fillId="20" borderId="47" xfId="0" applyFont="1" applyFill="1" applyBorder="1" applyAlignment="1">
      <alignment horizontal="center" vertical="center"/>
    </xf>
    <xf numFmtId="0" fontId="3" fillId="20" borderId="50" xfId="0" applyFont="1" applyFill="1" applyBorder="1" applyAlignment="1">
      <alignment horizontal="center" vertical="center"/>
    </xf>
    <xf numFmtId="0" fontId="3" fillId="20" borderId="46" xfId="0" applyFont="1" applyFill="1" applyBorder="1" applyAlignment="1">
      <alignment horizontal="center" vertical="center"/>
    </xf>
    <xf numFmtId="0" fontId="22" fillId="20" borderId="47" xfId="0" applyFont="1" applyFill="1" applyBorder="1" applyAlignment="1">
      <alignment horizontal="center" vertical="center"/>
    </xf>
    <xf numFmtId="0" fontId="20" fillId="19" borderId="46" xfId="0" applyFont="1" applyFill="1" applyBorder="1" applyAlignment="1">
      <alignment horizontal="center" vertical="center"/>
    </xf>
    <xf numFmtId="0" fontId="20" fillId="19" borderId="48" xfId="0" applyFont="1" applyFill="1" applyBorder="1" applyAlignment="1">
      <alignment horizontal="center" vertical="center"/>
    </xf>
    <xf numFmtId="0" fontId="20" fillId="19" borderId="46" xfId="0" applyFont="1" applyFill="1" applyBorder="1" applyAlignment="1">
      <alignment horizontal="center" vertical="center" wrapText="1"/>
    </xf>
    <xf numFmtId="0" fontId="30" fillId="19" borderId="47" xfId="0" applyFont="1" applyFill="1" applyBorder="1" applyAlignment="1">
      <alignment horizontal="center" vertical="center"/>
    </xf>
    <xf numFmtId="0" fontId="22" fillId="6" borderId="57" xfId="0" applyFont="1" applyFill="1" applyBorder="1" applyAlignment="1">
      <alignment horizontal="center" vertical="center"/>
    </xf>
    <xf numFmtId="0" fontId="3" fillId="19" borderId="58" xfId="0" applyFont="1" applyFill="1" applyBorder="1" applyAlignment="1">
      <alignment horizontal="center" vertical="center" wrapText="1"/>
    </xf>
    <xf numFmtId="1" fontId="3" fillId="19" borderId="47" xfId="0" applyNumberFormat="1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vertical="center" wrapText="1"/>
    </xf>
    <xf numFmtId="0" fontId="6" fillId="2" borderId="61" xfId="0" applyFont="1" applyFill="1" applyBorder="1" applyAlignment="1">
      <alignment vertical="center" wrapText="1"/>
    </xf>
    <xf numFmtId="0" fontId="6" fillId="2" borderId="62" xfId="0" applyFont="1" applyFill="1" applyBorder="1" applyAlignment="1">
      <alignment vertical="center" wrapText="1"/>
    </xf>
    <xf numFmtId="0" fontId="25" fillId="2" borderId="62" xfId="0" applyFont="1" applyFill="1" applyBorder="1" applyAlignment="1">
      <alignment vertical="center" wrapText="1"/>
    </xf>
    <xf numFmtId="0" fontId="25" fillId="0" borderId="62" xfId="0" applyFont="1" applyBorder="1" applyAlignment="1">
      <alignment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6" fillId="0" borderId="60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25" fillId="0" borderId="61" xfId="0" applyFont="1" applyBorder="1" applyAlignment="1">
      <alignment vertical="center" wrapText="1"/>
    </xf>
    <xf numFmtId="0" fontId="6" fillId="11" borderId="61" xfId="0" applyFont="1" applyFill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25" fillId="0" borderId="6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11" fillId="0" borderId="61" xfId="0" applyFont="1" applyBorder="1" applyAlignment="1">
      <alignment vertical="center" wrapText="1"/>
    </xf>
    <xf numFmtId="0" fontId="11" fillId="0" borderId="62" xfId="0" applyFont="1" applyBorder="1" applyAlignment="1">
      <alignment vertical="center" wrapText="1"/>
    </xf>
    <xf numFmtId="0" fontId="6" fillId="2" borderId="63" xfId="0" applyFont="1" applyFill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25" fillId="0" borderId="65" xfId="0" applyFont="1" applyBorder="1" applyAlignment="1">
      <alignment vertical="center" wrapText="1"/>
    </xf>
    <xf numFmtId="0" fontId="8" fillId="0" borderId="62" xfId="0" applyFont="1" applyBorder="1" applyAlignment="1">
      <alignment vertical="center" wrapText="1"/>
    </xf>
    <xf numFmtId="0" fontId="8" fillId="0" borderId="61" xfId="0" applyFont="1" applyBorder="1" applyAlignment="1">
      <alignment vertical="center" wrapText="1"/>
    </xf>
    <xf numFmtId="0" fontId="8" fillId="0" borderId="60" xfId="0" applyFont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15" fillId="0" borderId="6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3" borderId="67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2" fillId="1" borderId="69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1" borderId="10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69" xfId="0" applyFont="1" applyFill="1" applyBorder="1" applyAlignment="1">
      <alignment horizontal="center" vertical="center"/>
    </xf>
    <xf numFmtId="0" fontId="21" fillId="2" borderId="67" xfId="0" applyFont="1" applyFill="1" applyBorder="1" applyAlignment="1">
      <alignment horizontal="center" vertical="center"/>
    </xf>
    <xf numFmtId="1" fontId="21" fillId="2" borderId="13" xfId="0" applyNumberFormat="1" applyFont="1" applyFill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0" fontId="21" fillId="21" borderId="17" xfId="0" applyFont="1" applyFill="1" applyBorder="1" applyAlignment="1">
      <alignment horizontal="center" vertical="center"/>
    </xf>
    <xf numFmtId="0" fontId="2" fillId="1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1" fillId="1" borderId="13" xfId="0" applyFont="1" applyFill="1" applyBorder="1" applyAlignment="1">
      <alignment horizontal="center" vertical="center"/>
    </xf>
    <xf numFmtId="0" fontId="21" fillId="1" borderId="17" xfId="0" applyFont="1" applyFill="1" applyBorder="1" applyAlignment="1">
      <alignment horizontal="center" vertical="center"/>
    </xf>
    <xf numFmtId="0" fontId="24" fillId="1" borderId="10" xfId="0" applyFont="1" applyFill="1" applyBorder="1" applyAlignment="1">
      <alignment horizontal="center"/>
    </xf>
    <xf numFmtId="1" fontId="3" fillId="6" borderId="12" xfId="0" applyNumberFormat="1" applyFont="1" applyFill="1" applyBorder="1" applyAlignment="1">
      <alignment horizontal="center" vertical="center"/>
    </xf>
    <xf numFmtId="1" fontId="20" fillId="15" borderId="47" xfId="0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center" vertical="center"/>
    </xf>
    <xf numFmtId="0" fontId="2" fillId="21" borderId="69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vertical="center" wrapText="1"/>
    </xf>
    <xf numFmtId="1" fontId="3" fillId="20" borderId="47" xfId="0" applyNumberFormat="1" applyFont="1" applyFill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164" fontId="38" fillId="3" borderId="70" xfId="0" applyNumberFormat="1" applyFont="1" applyFill="1" applyBorder="1" applyAlignment="1">
      <alignment horizontal="center" vertical="center"/>
    </xf>
    <xf numFmtId="164" fontId="38" fillId="0" borderId="7" xfId="0" applyNumberFormat="1" applyFont="1" applyBorder="1" applyAlignment="1">
      <alignment horizontal="center" vertical="center"/>
    </xf>
    <xf numFmtId="164" fontId="39" fillId="6" borderId="7" xfId="0" applyNumberFormat="1" applyFont="1" applyFill="1" applyBorder="1" applyAlignment="1">
      <alignment horizontal="center" vertical="center"/>
    </xf>
    <xf numFmtId="164" fontId="39" fillId="15" borderId="56" xfId="0" applyNumberFormat="1" applyFont="1" applyFill="1" applyBorder="1" applyAlignment="1">
      <alignment horizontal="center" vertical="center"/>
    </xf>
    <xf numFmtId="164" fontId="39" fillId="9" borderId="56" xfId="0" applyNumberFormat="1" applyFont="1" applyFill="1" applyBorder="1" applyAlignment="1">
      <alignment horizontal="center" vertical="center"/>
    </xf>
    <xf numFmtId="164" fontId="40" fillId="12" borderId="40" xfId="0" applyNumberFormat="1" applyFont="1" applyFill="1" applyBorder="1" applyAlignment="1">
      <alignment horizontal="center" vertical="center"/>
    </xf>
    <xf numFmtId="0" fontId="0" fillId="5" borderId="72" xfId="0" applyFill="1" applyBorder="1" applyAlignment="1">
      <alignment vertical="center" wrapText="1"/>
    </xf>
    <xf numFmtId="0" fontId="0" fillId="5" borderId="72" xfId="0" applyFill="1" applyBorder="1" applyAlignment="1">
      <alignment horizontal="center" vertical="center" wrapText="1"/>
    </xf>
    <xf numFmtId="0" fontId="31" fillId="22" borderId="72" xfId="0" applyFont="1" applyFill="1" applyBorder="1" applyAlignment="1">
      <alignment vertical="center" wrapText="1"/>
    </xf>
    <xf numFmtId="0" fontId="31" fillId="0" borderId="72" xfId="0" applyFont="1" applyBorder="1" applyAlignment="1">
      <alignment horizontal="right" vertical="center" wrapText="1"/>
    </xf>
    <xf numFmtId="0" fontId="0" fillId="0" borderId="72" xfId="0" applyBorder="1" applyAlignment="1">
      <alignment vertical="center" wrapText="1"/>
    </xf>
    <xf numFmtId="0" fontId="0" fillId="0" borderId="72" xfId="0" applyBorder="1" applyAlignment="1">
      <alignment horizontal="right" vertical="center" wrapText="1"/>
    </xf>
    <xf numFmtId="0" fontId="34" fillId="0" borderId="72" xfId="0" applyFont="1" applyBorder="1" applyAlignment="1">
      <alignment vertical="center" wrapText="1"/>
    </xf>
    <xf numFmtId="0" fontId="34" fillId="0" borderId="72" xfId="0" applyFont="1" applyBorder="1" applyAlignment="1">
      <alignment horizontal="right" vertical="center" wrapText="1"/>
    </xf>
    <xf numFmtId="0" fontId="31" fillId="0" borderId="72" xfId="0" applyFont="1" applyBorder="1" applyAlignment="1">
      <alignment vertical="center" wrapText="1"/>
    </xf>
    <xf numFmtId="0" fontId="32" fillId="5" borderId="72" xfId="0" applyFont="1" applyFill="1" applyBorder="1" applyAlignment="1">
      <alignment horizontal="center" vertical="center" wrapText="1"/>
    </xf>
    <xf numFmtId="0" fontId="33" fillId="22" borderId="72" xfId="0" applyFont="1" applyFill="1" applyBorder="1" applyAlignment="1">
      <alignment vertical="center" wrapText="1"/>
    </xf>
    <xf numFmtId="0" fontId="33" fillId="0" borderId="72" xfId="0" applyFont="1" applyBorder="1" applyAlignment="1">
      <alignment horizontal="right" vertical="center" wrapText="1"/>
    </xf>
    <xf numFmtId="0" fontId="34" fillId="0" borderId="72" xfId="0" applyFont="1" applyBorder="1" applyAlignment="1">
      <alignment horizontal="right" wrapText="1"/>
    </xf>
    <xf numFmtId="0" fontId="33" fillId="0" borderId="72" xfId="0" applyFont="1" applyBorder="1" applyAlignment="1">
      <alignment vertical="center" wrapText="1"/>
    </xf>
    <xf numFmtId="0" fontId="36" fillId="22" borderId="72" xfId="0" applyFont="1" applyFill="1" applyBorder="1" applyAlignment="1">
      <alignment vertical="center" wrapText="1"/>
    </xf>
    <xf numFmtId="0" fontId="36" fillId="0" borderId="72" xfId="0" applyFont="1" applyBorder="1" applyAlignment="1">
      <alignment horizontal="right" vertical="center" wrapText="1"/>
    </xf>
    <xf numFmtId="0" fontId="27" fillId="0" borderId="72" xfId="0" applyFont="1" applyBorder="1" applyAlignment="1">
      <alignment vertical="center" wrapText="1"/>
    </xf>
    <xf numFmtId="0" fontId="27" fillId="0" borderId="72" xfId="0" applyFont="1" applyBorder="1" applyAlignment="1">
      <alignment horizontal="right" vertical="center" wrapText="1"/>
    </xf>
    <xf numFmtId="0" fontId="36" fillId="0" borderId="72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" fontId="0" fillId="0" borderId="0" xfId="0" applyNumberFormat="1" applyAlignment="1">
      <alignment wrapText="1"/>
    </xf>
    <xf numFmtId="0" fontId="0" fillId="23" borderId="72" xfId="0" applyFill="1" applyBorder="1" applyAlignment="1">
      <alignment vertical="center" wrapText="1"/>
    </xf>
    <xf numFmtId="0" fontId="41" fillId="0" borderId="72" xfId="0" applyFont="1" applyBorder="1" applyAlignment="1">
      <alignment horizontal="right" vertical="center" wrapText="1"/>
    </xf>
    <xf numFmtId="0" fontId="42" fillId="0" borderId="72" xfId="0" applyFont="1" applyBorder="1" applyAlignment="1">
      <alignment horizontal="right" vertical="center" wrapText="1"/>
    </xf>
    <xf numFmtId="1" fontId="20" fillId="19" borderId="46" xfId="0" applyNumberFormat="1" applyFont="1" applyFill="1" applyBorder="1" applyAlignment="1">
      <alignment horizontal="center" vertical="center" wrapText="1"/>
    </xf>
    <xf numFmtId="1" fontId="34" fillId="0" borderId="72" xfId="0" applyNumberFormat="1" applyFont="1" applyBorder="1" applyAlignment="1">
      <alignment horizontal="right" wrapText="1"/>
    </xf>
    <xf numFmtId="1" fontId="42" fillId="0" borderId="72" xfId="0" applyNumberFormat="1" applyFont="1" applyBorder="1" applyAlignment="1">
      <alignment horizontal="right" vertical="center" wrapText="1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42" fillId="0" borderId="73" xfId="0" applyFont="1" applyBorder="1" applyAlignment="1">
      <alignment horizontal="center" vertical="center" wrapText="1"/>
    </xf>
    <xf numFmtId="0" fontId="42" fillId="0" borderId="74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32" fillId="5" borderId="73" xfId="0" applyFont="1" applyFill="1" applyBorder="1" applyAlignment="1">
      <alignment horizontal="center" vertical="center" wrapText="1"/>
    </xf>
    <xf numFmtId="0" fontId="32" fillId="5" borderId="74" xfId="0" applyFont="1" applyFill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41" fillId="0" borderId="74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6" fontId="19" fillId="0" borderId="2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64" fontId="9" fillId="7" borderId="37" xfId="0" applyNumberFormat="1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/>
    </xf>
    <xf numFmtId="0" fontId="30" fillId="17" borderId="48" xfId="0" applyFont="1" applyFill="1" applyBorder="1" applyAlignment="1">
      <alignment horizontal="center" vertical="center"/>
    </xf>
    <xf numFmtId="0" fontId="26" fillId="17" borderId="46" xfId="0" applyFont="1" applyFill="1" applyBorder="1" applyAlignment="1">
      <alignment horizontal="center"/>
    </xf>
    <xf numFmtId="0" fontId="22" fillId="18" borderId="16" xfId="0" applyFont="1" applyFill="1" applyBorder="1" applyAlignment="1">
      <alignment horizontal="center" vertical="center"/>
    </xf>
    <xf numFmtId="0" fontId="23" fillId="18" borderId="9" xfId="0" applyFont="1" applyFill="1" applyBorder="1" applyAlignment="1">
      <alignment horizontal="center"/>
    </xf>
    <xf numFmtId="0" fontId="22" fillId="20" borderId="48" xfId="0" applyFont="1" applyFill="1" applyBorder="1" applyAlignment="1">
      <alignment horizontal="center" vertical="center"/>
    </xf>
    <xf numFmtId="0" fontId="22" fillId="20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53"/>
  <sheetViews>
    <sheetView tabSelected="1" topLeftCell="A93" zoomScaleNormal="100" workbookViewId="0">
      <selection activeCell="H121" sqref="H121"/>
    </sheetView>
  </sheetViews>
  <sheetFormatPr defaultRowHeight="15" x14ac:dyDescent="0.25"/>
  <cols>
    <col min="1" max="1" width="51.28515625" customWidth="1"/>
    <col min="2" max="3" width="23" customWidth="1"/>
    <col min="4" max="5" width="19.42578125" customWidth="1"/>
    <col min="6" max="6" width="19.7109375" customWidth="1"/>
    <col min="7" max="8" width="17.5703125" customWidth="1"/>
    <col min="9" max="9" width="54.140625" customWidth="1"/>
  </cols>
  <sheetData>
    <row r="1" spans="1:9" ht="53.25" thickBot="1" x14ac:dyDescent="0.3">
      <c r="A1" s="1" t="s">
        <v>186</v>
      </c>
      <c r="B1" s="163" t="s">
        <v>82</v>
      </c>
      <c r="C1" s="163" t="s">
        <v>83</v>
      </c>
      <c r="D1" s="163" t="s">
        <v>117</v>
      </c>
      <c r="E1" s="282" t="s">
        <v>119</v>
      </c>
      <c r="F1" s="283"/>
      <c r="G1" s="283"/>
      <c r="H1" s="284"/>
      <c r="I1" s="2" t="s">
        <v>0</v>
      </c>
    </row>
    <row r="2" spans="1:9" ht="48" thickBot="1" x14ac:dyDescent="0.3">
      <c r="A2" s="135" t="s">
        <v>1</v>
      </c>
      <c r="B2" s="164" t="s">
        <v>13</v>
      </c>
      <c r="C2" s="164" t="s">
        <v>84</v>
      </c>
      <c r="D2" s="164" t="s">
        <v>118</v>
      </c>
      <c r="E2" s="66" t="s">
        <v>2</v>
      </c>
      <c r="F2" s="67" t="s">
        <v>3</v>
      </c>
      <c r="G2" s="68" t="s">
        <v>187</v>
      </c>
      <c r="H2" s="105" t="s">
        <v>4</v>
      </c>
      <c r="I2" s="4"/>
    </row>
    <row r="3" spans="1:9" ht="48" thickTop="1" x14ac:dyDescent="0.25">
      <c r="A3" s="136" t="s">
        <v>5</v>
      </c>
      <c r="B3" s="165">
        <v>246894</v>
      </c>
      <c r="C3" s="166">
        <v>294138</v>
      </c>
      <c r="D3" s="166">
        <v>350889</v>
      </c>
      <c r="E3" s="5">
        <v>411865</v>
      </c>
      <c r="F3" s="75">
        <v>412023</v>
      </c>
      <c r="G3" s="6">
        <v>301437</v>
      </c>
      <c r="H3" s="128">
        <v>386000</v>
      </c>
      <c r="I3" s="19" t="s">
        <v>154</v>
      </c>
    </row>
    <row r="4" spans="1:9" ht="15.75" x14ac:dyDescent="0.25">
      <c r="A4" s="137" t="s">
        <v>87</v>
      </c>
      <c r="B4" s="167">
        <v>2287</v>
      </c>
      <c r="C4" s="51">
        <v>4244</v>
      </c>
      <c r="D4" s="51">
        <v>2988</v>
      </c>
      <c r="E4" s="7">
        <v>3500</v>
      </c>
      <c r="F4" s="76">
        <v>3500</v>
      </c>
      <c r="G4" s="8">
        <v>3120</v>
      </c>
      <c r="H4" s="106">
        <v>3500</v>
      </c>
      <c r="I4" s="71"/>
    </row>
    <row r="5" spans="1:9" ht="15.75" x14ac:dyDescent="0.25">
      <c r="A5" s="137" t="s">
        <v>6</v>
      </c>
      <c r="B5" s="167">
        <v>2575</v>
      </c>
      <c r="C5" s="51">
        <v>1930</v>
      </c>
      <c r="D5" s="51">
        <v>984</v>
      </c>
      <c r="E5" s="7">
        <v>2750</v>
      </c>
      <c r="F5" s="76">
        <v>2750</v>
      </c>
      <c r="G5" s="8">
        <v>0</v>
      </c>
      <c r="H5" s="106">
        <v>2750</v>
      </c>
      <c r="I5" s="218" t="s">
        <v>155</v>
      </c>
    </row>
    <row r="6" spans="1:9" ht="15.75" x14ac:dyDescent="0.25">
      <c r="A6" s="137" t="s">
        <v>7</v>
      </c>
      <c r="B6" s="167">
        <v>2343</v>
      </c>
      <c r="C6" s="51">
        <v>2932</v>
      </c>
      <c r="D6" s="51">
        <v>2984</v>
      </c>
      <c r="E6" s="7">
        <v>3500</v>
      </c>
      <c r="F6" s="76">
        <v>3500</v>
      </c>
      <c r="G6" s="8">
        <v>1838</v>
      </c>
      <c r="H6" s="106">
        <v>3500</v>
      </c>
      <c r="I6" s="10"/>
    </row>
    <row r="7" spans="1:9" ht="15.75" x14ac:dyDescent="0.25">
      <c r="A7" s="137" t="s">
        <v>139</v>
      </c>
      <c r="B7" s="167">
        <v>1564</v>
      </c>
      <c r="C7" s="51">
        <v>1100</v>
      </c>
      <c r="D7" s="51">
        <v>1370</v>
      </c>
      <c r="E7" s="7">
        <v>2300</v>
      </c>
      <c r="F7" s="76">
        <v>2300</v>
      </c>
      <c r="G7" s="8">
        <v>657</v>
      </c>
      <c r="H7" s="106">
        <v>2300</v>
      </c>
      <c r="I7" s="10"/>
    </row>
    <row r="8" spans="1:9" ht="15.75" x14ac:dyDescent="0.25">
      <c r="A8" s="137" t="s">
        <v>8</v>
      </c>
      <c r="B8" s="167">
        <v>1496</v>
      </c>
      <c r="C8" s="51">
        <v>1536</v>
      </c>
      <c r="D8" s="51">
        <v>1575</v>
      </c>
      <c r="E8" s="7">
        <v>1600</v>
      </c>
      <c r="F8" s="76">
        <v>1600</v>
      </c>
      <c r="G8" s="8">
        <v>1064</v>
      </c>
      <c r="H8" s="106">
        <v>1600</v>
      </c>
      <c r="I8" s="10"/>
    </row>
    <row r="9" spans="1:9" ht="15.75" x14ac:dyDescent="0.25">
      <c r="A9" s="137" t="s">
        <v>76</v>
      </c>
      <c r="B9" s="214"/>
      <c r="C9" s="51">
        <v>4463</v>
      </c>
      <c r="D9" s="51">
        <v>4191</v>
      </c>
      <c r="E9" s="7">
        <v>4400</v>
      </c>
      <c r="F9" s="76">
        <v>4400</v>
      </c>
      <c r="G9" s="8">
        <v>3593</v>
      </c>
      <c r="H9" s="106">
        <v>4400</v>
      </c>
      <c r="I9" s="72"/>
    </row>
    <row r="10" spans="1:9" ht="15.75" x14ac:dyDescent="0.25">
      <c r="A10" s="137" t="s">
        <v>77</v>
      </c>
      <c r="B10" s="214"/>
      <c r="C10" s="51">
        <v>53812</v>
      </c>
      <c r="D10" s="51">
        <v>15062</v>
      </c>
      <c r="E10" s="7">
        <v>10000</v>
      </c>
      <c r="F10" s="76">
        <v>10000</v>
      </c>
      <c r="G10" s="8">
        <v>3395</v>
      </c>
      <c r="H10" s="107">
        <v>10000</v>
      </c>
      <c r="I10" s="218" t="s">
        <v>155</v>
      </c>
    </row>
    <row r="11" spans="1:9" ht="15.75" x14ac:dyDescent="0.25">
      <c r="A11" s="137" t="s">
        <v>9</v>
      </c>
      <c r="B11" s="167">
        <v>7431</v>
      </c>
      <c r="C11" s="51">
        <v>7514</v>
      </c>
      <c r="D11" s="51">
        <v>26105</v>
      </c>
      <c r="E11" s="7">
        <v>29000</v>
      </c>
      <c r="F11" s="76">
        <v>29000</v>
      </c>
      <c r="G11" s="8">
        <v>30902</v>
      </c>
      <c r="H11" s="107">
        <v>30902</v>
      </c>
      <c r="I11" s="9"/>
    </row>
    <row r="12" spans="1:9" ht="15.75" x14ac:dyDescent="0.25">
      <c r="A12" s="137" t="s">
        <v>78</v>
      </c>
      <c r="B12" s="214"/>
      <c r="C12" s="51">
        <v>3696</v>
      </c>
      <c r="D12" s="51">
        <v>4618</v>
      </c>
      <c r="E12" s="7">
        <v>7500</v>
      </c>
      <c r="F12" s="76">
        <v>7500</v>
      </c>
      <c r="G12" s="8">
        <v>4248</v>
      </c>
      <c r="H12" s="106">
        <v>7500</v>
      </c>
      <c r="I12" s="10"/>
    </row>
    <row r="13" spans="1:9" ht="15.75" x14ac:dyDescent="0.25">
      <c r="A13" s="137" t="s">
        <v>10</v>
      </c>
      <c r="B13" s="167">
        <v>5082</v>
      </c>
      <c r="C13" s="51">
        <v>1999</v>
      </c>
      <c r="D13" s="51">
        <v>1412</v>
      </c>
      <c r="E13" s="7">
        <v>15000</v>
      </c>
      <c r="F13" s="76">
        <v>15000</v>
      </c>
      <c r="G13" s="8">
        <v>2983</v>
      </c>
      <c r="H13" s="106">
        <v>10000</v>
      </c>
      <c r="I13" s="218" t="s">
        <v>155</v>
      </c>
    </row>
    <row r="14" spans="1:9" ht="15.75" x14ac:dyDescent="0.25">
      <c r="A14" s="138" t="s">
        <v>79</v>
      </c>
      <c r="B14" s="215"/>
      <c r="C14" s="169">
        <v>258</v>
      </c>
      <c r="D14" s="169">
        <v>207</v>
      </c>
      <c r="E14" s="11">
        <v>1325</v>
      </c>
      <c r="F14" s="77">
        <v>1325</v>
      </c>
      <c r="G14" s="12">
        <v>438</v>
      </c>
      <c r="H14" s="108">
        <v>1325</v>
      </c>
      <c r="I14" s="9"/>
    </row>
    <row r="15" spans="1:9" ht="15.75" x14ac:dyDescent="0.25">
      <c r="A15" s="138" t="s">
        <v>80</v>
      </c>
      <c r="B15" s="215"/>
      <c r="C15" s="169">
        <v>1322</v>
      </c>
      <c r="D15" s="169">
        <v>1162</v>
      </c>
      <c r="E15" s="11">
        <v>1650</v>
      </c>
      <c r="F15" s="77">
        <v>1650</v>
      </c>
      <c r="G15" s="12">
        <v>1202</v>
      </c>
      <c r="H15" s="108">
        <v>1650</v>
      </c>
      <c r="I15" s="9"/>
    </row>
    <row r="16" spans="1:9" ht="16.5" thickBot="1" x14ac:dyDescent="0.3">
      <c r="A16" s="139" t="s">
        <v>85</v>
      </c>
      <c r="B16" s="215"/>
      <c r="C16" s="169">
        <v>-40</v>
      </c>
      <c r="D16" s="169">
        <v>-180</v>
      </c>
      <c r="E16" s="11">
        <v>0</v>
      </c>
      <c r="F16" s="77">
        <v>0</v>
      </c>
      <c r="G16" s="12">
        <v>-703</v>
      </c>
      <c r="H16" s="108">
        <v>-100</v>
      </c>
      <c r="I16" s="22"/>
    </row>
    <row r="17" spans="1:9" ht="20.25" thickTop="1" thickBot="1" x14ac:dyDescent="0.3">
      <c r="A17" s="34" t="s">
        <v>11</v>
      </c>
      <c r="B17" s="170">
        <f t="shared" ref="B17:H17" si="0">SUM(B3:B16)</f>
        <v>269672</v>
      </c>
      <c r="C17" s="171">
        <f t="shared" si="0"/>
        <v>378904</v>
      </c>
      <c r="D17" s="171">
        <f t="shared" si="0"/>
        <v>413367</v>
      </c>
      <c r="E17" s="14">
        <f t="shared" si="0"/>
        <v>494390</v>
      </c>
      <c r="F17" s="78">
        <f t="shared" si="0"/>
        <v>494548</v>
      </c>
      <c r="G17" s="15">
        <f t="shared" si="0"/>
        <v>354174</v>
      </c>
      <c r="H17" s="109">
        <f t="shared" si="0"/>
        <v>465327</v>
      </c>
      <c r="I17" s="16"/>
    </row>
    <row r="18" spans="1:9" ht="48.75" thickTop="1" thickBot="1" x14ac:dyDescent="0.3">
      <c r="A18" s="141" t="s">
        <v>12</v>
      </c>
      <c r="B18" s="172" t="s">
        <v>13</v>
      </c>
      <c r="C18" s="164" t="s">
        <v>84</v>
      </c>
      <c r="D18" s="164" t="s">
        <v>118</v>
      </c>
      <c r="E18" s="60" t="s">
        <v>2</v>
      </c>
      <c r="F18" s="67" t="s">
        <v>3</v>
      </c>
      <c r="G18" s="68" t="s">
        <v>187</v>
      </c>
      <c r="H18" s="110" t="s">
        <v>4</v>
      </c>
      <c r="I18" s="18"/>
    </row>
    <row r="19" spans="1:9" ht="16.5" thickTop="1" x14ac:dyDescent="0.25">
      <c r="A19" s="142" t="s">
        <v>14</v>
      </c>
      <c r="B19" s="173">
        <v>0</v>
      </c>
      <c r="C19" s="174">
        <v>557</v>
      </c>
      <c r="D19" s="166">
        <v>0</v>
      </c>
      <c r="E19" s="5">
        <v>450</v>
      </c>
      <c r="F19" s="75">
        <v>450</v>
      </c>
      <c r="G19" s="6">
        <v>0</v>
      </c>
      <c r="H19" s="111">
        <v>450</v>
      </c>
      <c r="I19" s="19"/>
    </row>
    <row r="20" spans="1:9" ht="15.75" x14ac:dyDescent="0.25">
      <c r="A20" s="143" t="s">
        <v>15</v>
      </c>
      <c r="B20" s="167">
        <v>743</v>
      </c>
      <c r="C20" s="51">
        <v>959</v>
      </c>
      <c r="D20" s="51">
        <v>3014</v>
      </c>
      <c r="E20" s="7">
        <v>5750</v>
      </c>
      <c r="F20" s="76">
        <v>5750</v>
      </c>
      <c r="G20" s="8">
        <v>3326</v>
      </c>
      <c r="H20" s="106">
        <v>5750</v>
      </c>
      <c r="I20" s="20" t="s">
        <v>155</v>
      </c>
    </row>
    <row r="21" spans="1:9" ht="15.75" x14ac:dyDescent="0.25">
      <c r="A21" s="144" t="s">
        <v>16</v>
      </c>
      <c r="B21" s="167">
        <v>0</v>
      </c>
      <c r="C21" s="51">
        <v>0</v>
      </c>
      <c r="D21" s="51">
        <v>-717</v>
      </c>
      <c r="E21" s="7">
        <v>0</v>
      </c>
      <c r="F21" s="76">
        <v>0</v>
      </c>
      <c r="G21" s="8">
        <v>-667</v>
      </c>
      <c r="H21" s="106">
        <v>-667</v>
      </c>
      <c r="I21" s="21"/>
    </row>
    <row r="22" spans="1:9" ht="15.75" x14ac:dyDescent="0.25">
      <c r="A22" s="145" t="s">
        <v>17</v>
      </c>
      <c r="B22" s="167">
        <v>0</v>
      </c>
      <c r="C22" s="51">
        <v>110</v>
      </c>
      <c r="D22" s="51">
        <v>212</v>
      </c>
      <c r="E22" s="7">
        <v>220</v>
      </c>
      <c r="F22" s="76">
        <v>220</v>
      </c>
      <c r="G22" s="8">
        <v>95</v>
      </c>
      <c r="H22" s="106">
        <v>220</v>
      </c>
      <c r="I22" s="20"/>
    </row>
    <row r="23" spans="1:9" ht="15.75" x14ac:dyDescent="0.25">
      <c r="A23" s="143" t="s">
        <v>96</v>
      </c>
      <c r="B23" s="167">
        <v>0</v>
      </c>
      <c r="C23" s="51">
        <v>7</v>
      </c>
      <c r="D23" s="51">
        <v>185</v>
      </c>
      <c r="E23" s="7">
        <v>300</v>
      </c>
      <c r="F23" s="76">
        <v>300</v>
      </c>
      <c r="G23" s="8">
        <v>24</v>
      </c>
      <c r="H23" s="106">
        <v>300</v>
      </c>
      <c r="I23" s="20"/>
    </row>
    <row r="24" spans="1:9" ht="15.75" x14ac:dyDescent="0.25">
      <c r="A24" s="143" t="s">
        <v>20</v>
      </c>
      <c r="B24" s="167">
        <v>2069</v>
      </c>
      <c r="C24" s="51">
        <v>356</v>
      </c>
      <c r="D24" s="51">
        <v>14</v>
      </c>
      <c r="E24" s="7">
        <v>2500</v>
      </c>
      <c r="F24" s="76">
        <v>2500</v>
      </c>
      <c r="G24" s="8">
        <v>82</v>
      </c>
      <c r="H24" s="106">
        <v>2500</v>
      </c>
      <c r="I24" s="20" t="s">
        <v>155</v>
      </c>
    </row>
    <row r="25" spans="1:9" ht="15.75" x14ac:dyDescent="0.25">
      <c r="A25" s="143" t="s">
        <v>19</v>
      </c>
      <c r="B25" s="167">
        <v>1085</v>
      </c>
      <c r="C25" s="51">
        <v>210</v>
      </c>
      <c r="D25" s="51">
        <v>514</v>
      </c>
      <c r="E25" s="7">
        <v>1120</v>
      </c>
      <c r="F25" s="76">
        <v>1120</v>
      </c>
      <c r="G25" s="8">
        <v>479</v>
      </c>
      <c r="H25" s="106">
        <v>1120</v>
      </c>
      <c r="I25" s="20"/>
    </row>
    <row r="26" spans="1:9" ht="15.75" x14ac:dyDescent="0.25">
      <c r="A26" s="137" t="s">
        <v>22</v>
      </c>
      <c r="B26" s="167">
        <v>0</v>
      </c>
      <c r="C26" s="51">
        <v>9524</v>
      </c>
      <c r="D26" s="51">
        <v>0</v>
      </c>
      <c r="E26" s="7">
        <v>12000</v>
      </c>
      <c r="F26" s="76">
        <v>12000</v>
      </c>
      <c r="G26" s="8">
        <v>0</v>
      </c>
      <c r="H26" s="106">
        <v>12000</v>
      </c>
      <c r="I26" s="20"/>
    </row>
    <row r="27" spans="1:9" ht="15.75" x14ac:dyDescent="0.25">
      <c r="A27" s="143" t="s">
        <v>18</v>
      </c>
      <c r="B27" s="167">
        <v>3152</v>
      </c>
      <c r="C27" s="51">
        <v>2644</v>
      </c>
      <c r="D27" s="51">
        <v>1970</v>
      </c>
      <c r="E27" s="7">
        <v>7200</v>
      </c>
      <c r="F27" s="76">
        <v>7200</v>
      </c>
      <c r="G27" s="8">
        <v>0</v>
      </c>
      <c r="H27" s="106">
        <v>5100</v>
      </c>
      <c r="I27" s="218" t="s">
        <v>155</v>
      </c>
    </row>
    <row r="28" spans="1:9" ht="31.5" x14ac:dyDescent="0.25">
      <c r="A28" s="137" t="s">
        <v>150</v>
      </c>
      <c r="B28" s="167">
        <v>2436</v>
      </c>
      <c r="C28" s="51">
        <v>4747</v>
      </c>
      <c r="D28" s="51">
        <v>6165</v>
      </c>
      <c r="E28" s="90"/>
      <c r="F28" s="91"/>
      <c r="G28" s="92"/>
      <c r="H28" s="219"/>
      <c r="I28" s="59"/>
    </row>
    <row r="29" spans="1:9" ht="15.75" x14ac:dyDescent="0.25">
      <c r="A29" s="137" t="s">
        <v>21</v>
      </c>
      <c r="B29" s="167">
        <v>11032</v>
      </c>
      <c r="C29" s="175"/>
      <c r="D29" s="175"/>
      <c r="E29" s="90"/>
      <c r="F29" s="91"/>
      <c r="G29" s="92"/>
      <c r="H29" s="124"/>
      <c r="I29" s="21"/>
    </row>
    <row r="30" spans="1:9" ht="15.75" x14ac:dyDescent="0.25">
      <c r="A30" s="137" t="s">
        <v>23</v>
      </c>
      <c r="B30" s="167">
        <v>3009</v>
      </c>
      <c r="C30" s="175"/>
      <c r="D30" s="175"/>
      <c r="E30" s="90"/>
      <c r="F30" s="91"/>
      <c r="G30" s="92"/>
      <c r="H30" s="124"/>
      <c r="I30" s="21"/>
    </row>
    <row r="31" spans="1:9" ht="16.5" thickBot="1" x14ac:dyDescent="0.3">
      <c r="A31" s="138" t="s">
        <v>25</v>
      </c>
      <c r="B31" s="176">
        <v>293</v>
      </c>
      <c r="C31" s="177"/>
      <c r="D31" s="177"/>
      <c r="E31" s="96"/>
      <c r="F31" s="97"/>
      <c r="G31" s="98"/>
      <c r="H31" s="125"/>
      <c r="I31" s="22"/>
    </row>
    <row r="32" spans="1:9" ht="20.25" thickTop="1" thickBot="1" x14ac:dyDescent="0.3">
      <c r="A32" s="34" t="s">
        <v>11</v>
      </c>
      <c r="B32" s="178">
        <f t="shared" ref="B32:H32" si="1">SUM(B19:B31)</f>
        <v>23819</v>
      </c>
      <c r="C32" s="179">
        <f t="shared" si="1"/>
        <v>19114</v>
      </c>
      <c r="D32" s="179">
        <f t="shared" si="1"/>
        <v>11357</v>
      </c>
      <c r="E32" s="49">
        <f t="shared" si="1"/>
        <v>29540</v>
      </c>
      <c r="F32" s="79">
        <f t="shared" si="1"/>
        <v>29540</v>
      </c>
      <c r="G32" s="50">
        <f t="shared" si="1"/>
        <v>3339</v>
      </c>
      <c r="H32" s="112">
        <f t="shared" si="1"/>
        <v>26773</v>
      </c>
      <c r="I32" s="16"/>
    </row>
    <row r="33" spans="1:9" ht="48.75" thickTop="1" thickBot="1" x14ac:dyDescent="0.3">
      <c r="A33" s="141" t="s">
        <v>26</v>
      </c>
      <c r="B33" s="172" t="s">
        <v>13</v>
      </c>
      <c r="C33" s="164" t="s">
        <v>84</v>
      </c>
      <c r="D33" s="164" t="s">
        <v>118</v>
      </c>
      <c r="E33" s="17" t="s">
        <v>2</v>
      </c>
      <c r="F33" s="67" t="s">
        <v>3</v>
      </c>
      <c r="G33" s="68" t="s">
        <v>187</v>
      </c>
      <c r="H33" s="113" t="s">
        <v>4</v>
      </c>
      <c r="I33" s="16"/>
    </row>
    <row r="34" spans="1:9" ht="16.5" thickTop="1" x14ac:dyDescent="0.25">
      <c r="A34" s="146" t="s">
        <v>75</v>
      </c>
      <c r="B34" s="173">
        <v>6108</v>
      </c>
      <c r="C34" s="180">
        <v>18966</v>
      </c>
      <c r="D34" s="180">
        <v>20595</v>
      </c>
      <c r="E34" s="25">
        <v>29500</v>
      </c>
      <c r="F34" s="80">
        <v>29500</v>
      </c>
      <c r="G34" s="26">
        <v>12919</v>
      </c>
      <c r="H34" s="114">
        <v>29500</v>
      </c>
      <c r="I34" s="73"/>
    </row>
    <row r="35" spans="1:9" ht="15.75" x14ac:dyDescent="0.25">
      <c r="A35" s="142" t="s">
        <v>151</v>
      </c>
      <c r="B35" s="181">
        <v>275</v>
      </c>
      <c r="C35" s="166">
        <v>306</v>
      </c>
      <c r="D35" s="166">
        <v>220</v>
      </c>
      <c r="E35" s="5">
        <v>275</v>
      </c>
      <c r="F35" s="75">
        <v>275</v>
      </c>
      <c r="G35" s="6">
        <v>959</v>
      </c>
      <c r="H35" s="111">
        <v>959</v>
      </c>
      <c r="I35" s="59" t="s">
        <v>140</v>
      </c>
    </row>
    <row r="36" spans="1:9" ht="15.75" x14ac:dyDescent="0.25">
      <c r="A36" s="142" t="s">
        <v>97</v>
      </c>
      <c r="B36" s="181">
        <v>0</v>
      </c>
      <c r="C36" s="166">
        <v>33</v>
      </c>
      <c r="D36" s="166">
        <v>4</v>
      </c>
      <c r="E36" s="5">
        <v>50</v>
      </c>
      <c r="F36" s="75">
        <v>50</v>
      </c>
      <c r="G36" s="6">
        <v>0</v>
      </c>
      <c r="H36" s="111">
        <v>50</v>
      </c>
      <c r="I36" s="59"/>
    </row>
    <row r="37" spans="1:9" ht="15.75" x14ac:dyDescent="0.25">
      <c r="A37" s="143" t="s">
        <v>101</v>
      </c>
      <c r="B37" s="167">
        <v>3135</v>
      </c>
      <c r="C37" s="51">
        <v>12308</v>
      </c>
      <c r="D37" s="166">
        <v>9056</v>
      </c>
      <c r="E37" s="5">
        <v>6200</v>
      </c>
      <c r="F37" s="75">
        <v>6200</v>
      </c>
      <c r="G37" s="6">
        <v>577</v>
      </c>
      <c r="H37" s="111">
        <v>6200</v>
      </c>
      <c r="I37" s="59"/>
    </row>
    <row r="38" spans="1:9" ht="15.75" x14ac:dyDescent="0.25">
      <c r="A38" s="144" t="s">
        <v>27</v>
      </c>
      <c r="B38" s="167">
        <v>-468</v>
      </c>
      <c r="C38" s="51">
        <v>-12283</v>
      </c>
      <c r="D38" s="51">
        <v>-10990</v>
      </c>
      <c r="E38" s="7">
        <v>-6500</v>
      </c>
      <c r="F38" s="76">
        <v>-6500</v>
      </c>
      <c r="G38" s="8">
        <v>-6072</v>
      </c>
      <c r="H38" s="106">
        <v>-6500</v>
      </c>
      <c r="I38" s="21"/>
    </row>
    <row r="39" spans="1:9" ht="16.5" thickBot="1" x14ac:dyDescent="0.3">
      <c r="A39" s="144" t="s">
        <v>28</v>
      </c>
      <c r="B39" s="214"/>
      <c r="C39" s="51">
        <v>-3289</v>
      </c>
      <c r="D39" s="51">
        <v>-1750</v>
      </c>
      <c r="E39" s="7">
        <v>-500</v>
      </c>
      <c r="F39" s="76">
        <v>-500</v>
      </c>
      <c r="G39" s="8">
        <v>-3873</v>
      </c>
      <c r="H39" s="106">
        <v>-3873</v>
      </c>
      <c r="I39" s="21"/>
    </row>
    <row r="40" spans="1:9" ht="20.25" thickTop="1" thickBot="1" x14ac:dyDescent="0.3">
      <c r="A40" s="34" t="s">
        <v>11</v>
      </c>
      <c r="B40" s="170">
        <f t="shared" ref="B40:H40" si="2">SUM(B34:B39)</f>
        <v>9050</v>
      </c>
      <c r="C40" s="171">
        <f t="shared" si="2"/>
        <v>16041</v>
      </c>
      <c r="D40" s="171">
        <f t="shared" si="2"/>
        <v>17135</v>
      </c>
      <c r="E40" s="14">
        <f t="shared" si="2"/>
        <v>29025</v>
      </c>
      <c r="F40" s="78">
        <f t="shared" si="2"/>
        <v>29025</v>
      </c>
      <c r="G40" s="15">
        <f t="shared" si="2"/>
        <v>4510</v>
      </c>
      <c r="H40" s="109">
        <f t="shared" si="2"/>
        <v>26336</v>
      </c>
      <c r="I40" s="16"/>
    </row>
    <row r="41" spans="1:9" ht="48.75" thickTop="1" thickBot="1" x14ac:dyDescent="0.3">
      <c r="A41" s="147" t="s">
        <v>29</v>
      </c>
      <c r="B41" s="182" t="s">
        <v>13</v>
      </c>
      <c r="C41" s="164" t="s">
        <v>84</v>
      </c>
      <c r="D41" s="164" t="s">
        <v>118</v>
      </c>
      <c r="E41" s="17" t="s">
        <v>2</v>
      </c>
      <c r="F41" s="67" t="s">
        <v>3</v>
      </c>
      <c r="G41" s="68" t="s">
        <v>187</v>
      </c>
      <c r="H41" s="113" t="s">
        <v>4</v>
      </c>
      <c r="I41" s="16"/>
    </row>
    <row r="42" spans="1:9" ht="16.5" thickTop="1" x14ac:dyDescent="0.25">
      <c r="A42" s="146" t="s">
        <v>30</v>
      </c>
      <c r="B42" s="173">
        <v>2456</v>
      </c>
      <c r="C42" s="183">
        <v>2644</v>
      </c>
      <c r="D42" s="183">
        <v>2581</v>
      </c>
      <c r="E42" s="25">
        <v>6500</v>
      </c>
      <c r="F42" s="80">
        <v>6500</v>
      </c>
      <c r="G42" s="26">
        <v>2642</v>
      </c>
      <c r="H42" s="114">
        <v>6500</v>
      </c>
      <c r="I42" s="218" t="s">
        <v>155</v>
      </c>
    </row>
    <row r="43" spans="1:9" ht="15.75" x14ac:dyDescent="0.25">
      <c r="A43" s="143" t="s">
        <v>31</v>
      </c>
      <c r="B43" s="167">
        <v>191</v>
      </c>
      <c r="C43" s="184">
        <v>6554</v>
      </c>
      <c r="D43" s="184">
        <v>5226</v>
      </c>
      <c r="E43" s="7">
        <v>10000</v>
      </c>
      <c r="F43" s="76">
        <v>10000</v>
      </c>
      <c r="G43" s="8">
        <v>13588</v>
      </c>
      <c r="H43" s="107">
        <v>14500</v>
      </c>
      <c r="I43" s="27" t="s">
        <v>147</v>
      </c>
    </row>
    <row r="44" spans="1:9" ht="15.75" x14ac:dyDescent="0.25">
      <c r="A44" s="143" t="s">
        <v>32</v>
      </c>
      <c r="B44" s="167">
        <v>6113</v>
      </c>
      <c r="C44" s="184">
        <v>6113</v>
      </c>
      <c r="D44" s="184">
        <v>6469</v>
      </c>
      <c r="E44" s="7">
        <v>10000</v>
      </c>
      <c r="F44" s="76">
        <v>10000</v>
      </c>
      <c r="G44" s="8">
        <v>6418</v>
      </c>
      <c r="H44" s="106">
        <v>10000</v>
      </c>
      <c r="I44" s="21" t="s">
        <v>136</v>
      </c>
    </row>
    <row r="45" spans="1:9" ht="15.75" x14ac:dyDescent="0.25">
      <c r="A45" s="143" t="s">
        <v>33</v>
      </c>
      <c r="B45" s="167">
        <v>333</v>
      </c>
      <c r="C45" s="184">
        <v>269</v>
      </c>
      <c r="D45" s="184">
        <v>331</v>
      </c>
      <c r="E45" s="7">
        <v>500</v>
      </c>
      <c r="F45" s="76">
        <v>500</v>
      </c>
      <c r="G45" s="8">
        <v>345</v>
      </c>
      <c r="H45" s="106">
        <v>500</v>
      </c>
      <c r="I45" s="21"/>
    </row>
    <row r="46" spans="1:9" ht="31.5" x14ac:dyDescent="0.25">
      <c r="A46" s="143" t="s">
        <v>34</v>
      </c>
      <c r="B46" s="167">
        <v>3894</v>
      </c>
      <c r="C46" s="184">
        <v>4801</v>
      </c>
      <c r="D46" s="184">
        <v>11603</v>
      </c>
      <c r="E46" s="7">
        <v>25000</v>
      </c>
      <c r="F46" s="76">
        <v>25000</v>
      </c>
      <c r="G46" s="8">
        <v>6687</v>
      </c>
      <c r="H46" s="106">
        <v>25000</v>
      </c>
      <c r="I46" s="21" t="s">
        <v>158</v>
      </c>
    </row>
    <row r="47" spans="1:9" ht="15.75" x14ac:dyDescent="0.25">
      <c r="A47" s="143" t="s">
        <v>35</v>
      </c>
      <c r="B47" s="167">
        <v>1291</v>
      </c>
      <c r="C47" s="184">
        <v>5996</v>
      </c>
      <c r="D47" s="184">
        <v>2669</v>
      </c>
      <c r="E47" s="7">
        <v>1320</v>
      </c>
      <c r="F47" s="76">
        <v>1320</v>
      </c>
      <c r="G47" s="8">
        <v>2835</v>
      </c>
      <c r="H47" s="106">
        <v>2835</v>
      </c>
      <c r="I47" s="21" t="s">
        <v>156</v>
      </c>
    </row>
    <row r="48" spans="1:9" ht="15.75" x14ac:dyDescent="0.25">
      <c r="A48" s="143" t="s">
        <v>36</v>
      </c>
      <c r="B48" s="167">
        <v>0</v>
      </c>
      <c r="C48" s="184">
        <v>2434</v>
      </c>
      <c r="D48" s="184">
        <v>690</v>
      </c>
      <c r="E48" s="7">
        <v>1000</v>
      </c>
      <c r="F48" s="76">
        <v>1000</v>
      </c>
      <c r="G48" s="8">
        <v>220</v>
      </c>
      <c r="H48" s="106">
        <v>1000</v>
      </c>
      <c r="I48" s="21"/>
    </row>
    <row r="49" spans="1:9" ht="15.75" x14ac:dyDescent="0.25">
      <c r="A49" s="144" t="s">
        <v>37</v>
      </c>
      <c r="B49" s="167">
        <v>0</v>
      </c>
      <c r="C49" s="184">
        <v>0</v>
      </c>
      <c r="D49" s="184">
        <v>-2699</v>
      </c>
      <c r="E49" s="7">
        <v>-3000</v>
      </c>
      <c r="F49" s="76">
        <v>-3000</v>
      </c>
      <c r="G49" s="8">
        <v>-4770</v>
      </c>
      <c r="H49" s="106">
        <v>-4770</v>
      </c>
      <c r="I49" s="9" t="s">
        <v>157</v>
      </c>
    </row>
    <row r="50" spans="1:9" ht="16.5" thickBot="1" x14ac:dyDescent="0.3">
      <c r="A50" s="148" t="s">
        <v>88</v>
      </c>
      <c r="B50" s="185">
        <v>-832</v>
      </c>
      <c r="C50" s="186">
        <v>-4478</v>
      </c>
      <c r="D50" s="186">
        <v>-3550</v>
      </c>
      <c r="E50" s="11">
        <v>-3000</v>
      </c>
      <c r="F50" s="77">
        <v>-3000</v>
      </c>
      <c r="G50" s="12">
        <v>-1927</v>
      </c>
      <c r="H50" s="108">
        <v>-3000</v>
      </c>
      <c r="I50" s="22"/>
    </row>
    <row r="51" spans="1:9" ht="20.25" thickTop="1" thickBot="1" x14ac:dyDescent="0.3">
      <c r="A51" s="34" t="s">
        <v>11</v>
      </c>
      <c r="B51" s="178">
        <f t="shared" ref="B51:D51" si="3">SUM(B42:B50)</f>
        <v>13446</v>
      </c>
      <c r="C51" s="187">
        <f t="shared" si="3"/>
        <v>24333</v>
      </c>
      <c r="D51" s="187">
        <f t="shared" si="3"/>
        <v>23320</v>
      </c>
      <c r="E51" s="14">
        <f t="shared" ref="E51:H51" si="4">SUM(E42:E50)</f>
        <v>48320</v>
      </c>
      <c r="F51" s="78">
        <f t="shared" ref="F51" si="5">SUM(F42:F50)</f>
        <v>48320</v>
      </c>
      <c r="G51" s="15">
        <f t="shared" si="4"/>
        <v>26038</v>
      </c>
      <c r="H51" s="109">
        <f t="shared" si="4"/>
        <v>52565</v>
      </c>
      <c r="I51" s="16"/>
    </row>
    <row r="52" spans="1:9" ht="48.75" thickTop="1" thickBot="1" x14ac:dyDescent="0.3">
      <c r="A52" s="141" t="s">
        <v>38</v>
      </c>
      <c r="B52" s="172" t="s">
        <v>13</v>
      </c>
      <c r="C52" s="164" t="s">
        <v>84</v>
      </c>
      <c r="D52" s="164" t="s">
        <v>118</v>
      </c>
      <c r="E52" s="60" t="s">
        <v>2</v>
      </c>
      <c r="F52" s="67" t="s">
        <v>3</v>
      </c>
      <c r="G52" s="68" t="s">
        <v>187</v>
      </c>
      <c r="H52" s="110" t="s">
        <v>4</v>
      </c>
      <c r="I52" s="28"/>
    </row>
    <row r="53" spans="1:9" ht="16.5" thickTop="1" x14ac:dyDescent="0.25">
      <c r="A53" s="149" t="s">
        <v>89</v>
      </c>
      <c r="B53" s="173">
        <v>1226</v>
      </c>
      <c r="C53" s="166">
        <v>4605</v>
      </c>
      <c r="D53" s="166">
        <v>3835</v>
      </c>
      <c r="E53" s="5">
        <v>5500</v>
      </c>
      <c r="F53" s="75">
        <v>5500</v>
      </c>
      <c r="G53" s="6">
        <v>2713</v>
      </c>
      <c r="H53" s="111">
        <v>5500</v>
      </c>
      <c r="I53" s="29"/>
    </row>
    <row r="54" spans="1:9" ht="15.75" x14ac:dyDescent="0.25">
      <c r="A54" s="150" t="s">
        <v>39</v>
      </c>
      <c r="B54" s="167">
        <v>2762</v>
      </c>
      <c r="C54" s="51">
        <v>2501</v>
      </c>
      <c r="D54" s="51">
        <v>3081</v>
      </c>
      <c r="E54" s="7">
        <v>2700</v>
      </c>
      <c r="F54" s="76">
        <v>2700</v>
      </c>
      <c r="G54" s="8">
        <v>0</v>
      </c>
      <c r="H54" s="106">
        <v>2700</v>
      </c>
      <c r="I54" s="21"/>
    </row>
    <row r="55" spans="1:9" ht="15.75" x14ac:dyDescent="0.25">
      <c r="A55" s="150" t="s">
        <v>33</v>
      </c>
      <c r="B55" s="167">
        <v>1361</v>
      </c>
      <c r="C55" s="51">
        <v>1055</v>
      </c>
      <c r="D55" s="51">
        <v>1156</v>
      </c>
      <c r="E55" s="7">
        <v>1500</v>
      </c>
      <c r="F55" s="76">
        <v>1500</v>
      </c>
      <c r="G55" s="8">
        <v>1167</v>
      </c>
      <c r="H55" s="106">
        <v>1500</v>
      </c>
      <c r="I55" s="20"/>
    </row>
    <row r="56" spans="1:9" ht="31.5" x14ac:dyDescent="0.25">
      <c r="A56" s="150" t="s">
        <v>34</v>
      </c>
      <c r="B56" s="167">
        <v>1762</v>
      </c>
      <c r="C56" s="51">
        <v>3044</v>
      </c>
      <c r="D56" s="51">
        <v>6012</v>
      </c>
      <c r="E56" s="7">
        <v>12000</v>
      </c>
      <c r="F56" s="76">
        <v>12000</v>
      </c>
      <c r="G56" s="8">
        <v>3197</v>
      </c>
      <c r="H56" s="106">
        <v>12000</v>
      </c>
      <c r="I56" s="21" t="s">
        <v>158</v>
      </c>
    </row>
    <row r="57" spans="1:9" ht="17.25" customHeight="1" x14ac:dyDescent="0.25">
      <c r="A57" s="150" t="s">
        <v>31</v>
      </c>
      <c r="B57" s="167">
        <v>2969</v>
      </c>
      <c r="C57" s="51">
        <v>13955</v>
      </c>
      <c r="D57" s="51">
        <v>6917</v>
      </c>
      <c r="E57" s="7">
        <v>60000</v>
      </c>
      <c r="F57" s="76">
        <v>60000</v>
      </c>
      <c r="G57" s="8">
        <v>4899</v>
      </c>
      <c r="H57" s="107">
        <v>35000</v>
      </c>
      <c r="I57" s="20" t="s">
        <v>153</v>
      </c>
    </row>
    <row r="58" spans="1:9" ht="15.75" x14ac:dyDescent="0.25">
      <c r="A58" s="150" t="s">
        <v>40</v>
      </c>
      <c r="B58" s="167">
        <v>70</v>
      </c>
      <c r="C58" s="51">
        <v>70</v>
      </c>
      <c r="D58" s="51">
        <v>70</v>
      </c>
      <c r="E58" s="7">
        <v>70</v>
      </c>
      <c r="F58" s="76">
        <v>70</v>
      </c>
      <c r="G58" s="8">
        <v>70</v>
      </c>
      <c r="H58" s="106">
        <v>70</v>
      </c>
      <c r="I58" s="20"/>
    </row>
    <row r="59" spans="1:9" ht="15.75" x14ac:dyDescent="0.25">
      <c r="A59" s="150" t="s">
        <v>112</v>
      </c>
      <c r="B59" s="167">
        <v>0</v>
      </c>
      <c r="C59" s="51">
        <v>26</v>
      </c>
      <c r="D59" s="51">
        <v>567</v>
      </c>
      <c r="E59" s="7">
        <v>750</v>
      </c>
      <c r="F59" s="76">
        <v>750</v>
      </c>
      <c r="G59" s="8">
        <v>142</v>
      </c>
      <c r="H59" s="106">
        <v>750</v>
      </c>
      <c r="I59" s="21"/>
    </row>
    <row r="60" spans="1:9" ht="15.75" x14ac:dyDescent="0.25">
      <c r="A60" s="150" t="s">
        <v>35</v>
      </c>
      <c r="B60" s="167">
        <v>3320</v>
      </c>
      <c r="C60" s="51">
        <v>4299</v>
      </c>
      <c r="D60" s="51">
        <v>2026</v>
      </c>
      <c r="E60" s="7">
        <v>20000</v>
      </c>
      <c r="F60" s="76">
        <v>20000</v>
      </c>
      <c r="G60" s="8">
        <v>4485</v>
      </c>
      <c r="H60" s="106">
        <v>20000</v>
      </c>
      <c r="I60" s="21" t="s">
        <v>159</v>
      </c>
    </row>
    <row r="61" spans="1:9" ht="31.5" x14ac:dyDescent="0.25">
      <c r="A61" s="151" t="s">
        <v>41</v>
      </c>
      <c r="B61" s="167">
        <v>-7500</v>
      </c>
      <c r="C61" s="51">
        <v>-30000</v>
      </c>
      <c r="D61" s="51">
        <v>-33500</v>
      </c>
      <c r="E61" s="7">
        <v>-33500</v>
      </c>
      <c r="F61" s="76">
        <v>-33500</v>
      </c>
      <c r="G61" s="8">
        <v>0</v>
      </c>
      <c r="H61" s="106">
        <v>-33500</v>
      </c>
      <c r="I61" s="21"/>
    </row>
    <row r="62" spans="1:9" ht="31.5" x14ac:dyDescent="0.25">
      <c r="A62" s="152" t="s">
        <v>42</v>
      </c>
      <c r="B62" s="167">
        <v>-6728</v>
      </c>
      <c r="C62" s="51">
        <v>-6304</v>
      </c>
      <c r="D62" s="51">
        <v>-7161</v>
      </c>
      <c r="E62" s="7">
        <v>-6800</v>
      </c>
      <c r="F62" s="76">
        <v>-6800</v>
      </c>
      <c r="G62" s="8">
        <v>340</v>
      </c>
      <c r="H62" s="106">
        <v>-6800</v>
      </c>
      <c r="I62" s="13" t="s">
        <v>114</v>
      </c>
    </row>
    <row r="63" spans="1:9" ht="16.5" thickBot="1" x14ac:dyDescent="0.3">
      <c r="A63" s="152" t="s">
        <v>86</v>
      </c>
      <c r="B63" s="216"/>
      <c r="C63" s="188">
        <v>-1000</v>
      </c>
      <c r="D63" s="179">
        <v>0</v>
      </c>
      <c r="E63" s="23">
        <v>0</v>
      </c>
      <c r="F63" s="81">
        <v>0</v>
      </c>
      <c r="G63" s="24">
        <v>0</v>
      </c>
      <c r="H63" s="115">
        <v>0</v>
      </c>
      <c r="I63" s="13"/>
    </row>
    <row r="64" spans="1:9" ht="20.25" thickTop="1" thickBot="1" x14ac:dyDescent="0.3">
      <c r="A64" s="34" t="s">
        <v>11</v>
      </c>
      <c r="B64" s="178">
        <f t="shared" ref="B64:D64" si="6">SUM(B53:B63)</f>
        <v>-758</v>
      </c>
      <c r="C64" s="171">
        <f t="shared" si="6"/>
        <v>-7749</v>
      </c>
      <c r="D64" s="171">
        <f t="shared" si="6"/>
        <v>-16997</v>
      </c>
      <c r="E64" s="14">
        <f>SUM(E53:E63)</f>
        <v>62220</v>
      </c>
      <c r="F64" s="78">
        <f>SUM(F53:F63)</f>
        <v>62220</v>
      </c>
      <c r="G64" s="15">
        <f>SUM(G53:G63)</f>
        <v>17013</v>
      </c>
      <c r="H64" s="109">
        <f>SUM(H53:H63)</f>
        <v>37220</v>
      </c>
      <c r="I64" s="16"/>
    </row>
    <row r="65" spans="1:9" ht="48.75" thickTop="1" thickBot="1" x14ac:dyDescent="0.3">
      <c r="A65" s="141" t="s">
        <v>43</v>
      </c>
      <c r="B65" s="172" t="s">
        <v>13</v>
      </c>
      <c r="C65" s="164" t="s">
        <v>84</v>
      </c>
      <c r="D65" s="164" t="s">
        <v>118</v>
      </c>
      <c r="E65" s="17" t="s">
        <v>2</v>
      </c>
      <c r="F65" s="67" t="s">
        <v>3</v>
      </c>
      <c r="G65" s="68" t="s">
        <v>187</v>
      </c>
      <c r="H65" s="113" t="s">
        <v>4</v>
      </c>
      <c r="I65" s="28"/>
    </row>
    <row r="66" spans="1:9" ht="16.5" thickTop="1" x14ac:dyDescent="0.25">
      <c r="A66" s="146" t="s">
        <v>44</v>
      </c>
      <c r="B66" s="173">
        <v>361</v>
      </c>
      <c r="C66" s="180">
        <v>588</v>
      </c>
      <c r="D66" s="180">
        <v>341</v>
      </c>
      <c r="E66" s="25">
        <v>1000</v>
      </c>
      <c r="F66" s="80">
        <v>1000</v>
      </c>
      <c r="G66" s="26">
        <v>16</v>
      </c>
      <c r="H66" s="114">
        <v>1000</v>
      </c>
      <c r="I66" s="29"/>
    </row>
    <row r="67" spans="1:9" ht="15.75" x14ac:dyDescent="0.25">
      <c r="A67" s="143" t="s">
        <v>45</v>
      </c>
      <c r="B67" s="167">
        <v>9148</v>
      </c>
      <c r="C67" s="51">
        <v>9148</v>
      </c>
      <c r="D67" s="166">
        <v>43159</v>
      </c>
      <c r="E67" s="99"/>
      <c r="F67" s="100"/>
      <c r="G67" s="101"/>
      <c r="H67" s="126"/>
      <c r="I67" s="29" t="s">
        <v>116</v>
      </c>
    </row>
    <row r="68" spans="1:9" ht="15.75" x14ac:dyDescent="0.25">
      <c r="A68" s="143" t="s">
        <v>46</v>
      </c>
      <c r="B68" s="167">
        <v>275</v>
      </c>
      <c r="C68" s="51">
        <v>1853</v>
      </c>
      <c r="D68" s="166">
        <v>1805</v>
      </c>
      <c r="E68" s="99"/>
      <c r="F68" s="100"/>
      <c r="G68" s="101"/>
      <c r="H68" s="126"/>
      <c r="I68" s="29" t="s">
        <v>137</v>
      </c>
    </row>
    <row r="69" spans="1:9" ht="15.75" x14ac:dyDescent="0.25">
      <c r="A69" s="143" t="s">
        <v>47</v>
      </c>
      <c r="B69" s="167">
        <v>309</v>
      </c>
      <c r="C69" s="51">
        <v>13</v>
      </c>
      <c r="D69" s="189"/>
      <c r="E69" s="99"/>
      <c r="F69" s="100"/>
      <c r="G69" s="101"/>
      <c r="H69" s="126"/>
      <c r="I69" s="29"/>
    </row>
    <row r="70" spans="1:9" ht="15.75" x14ac:dyDescent="0.25">
      <c r="A70" s="143" t="s">
        <v>98</v>
      </c>
      <c r="B70" s="167">
        <v>2089</v>
      </c>
      <c r="C70" s="51">
        <v>2001</v>
      </c>
      <c r="D70" s="51">
        <v>1774</v>
      </c>
      <c r="E70" s="7">
        <v>1140</v>
      </c>
      <c r="F70" s="76">
        <v>1140</v>
      </c>
      <c r="G70" s="8">
        <v>834</v>
      </c>
      <c r="H70" s="106">
        <v>1140</v>
      </c>
      <c r="I70" s="21"/>
    </row>
    <row r="71" spans="1:9" ht="15.75" x14ac:dyDescent="0.25">
      <c r="A71" s="143" t="s">
        <v>90</v>
      </c>
      <c r="B71" s="167">
        <v>3127</v>
      </c>
      <c r="C71" s="51">
        <v>1437</v>
      </c>
      <c r="D71" s="51">
        <v>1599</v>
      </c>
      <c r="E71" s="7">
        <v>400</v>
      </c>
      <c r="F71" s="76">
        <v>400</v>
      </c>
      <c r="G71" s="8">
        <v>445</v>
      </c>
      <c r="H71" s="106">
        <v>1000</v>
      </c>
      <c r="I71" s="21" t="s">
        <v>145</v>
      </c>
    </row>
    <row r="72" spans="1:9" ht="31.5" x14ac:dyDescent="0.25">
      <c r="A72" s="143" t="s">
        <v>48</v>
      </c>
      <c r="B72" s="167">
        <v>-3230</v>
      </c>
      <c r="C72" s="51">
        <v>198</v>
      </c>
      <c r="D72" s="51">
        <v>139</v>
      </c>
      <c r="E72" s="7">
        <v>5500</v>
      </c>
      <c r="F72" s="76">
        <v>5500</v>
      </c>
      <c r="G72" s="8">
        <v>817</v>
      </c>
      <c r="H72" s="106">
        <v>5500</v>
      </c>
      <c r="I72" s="9" t="s">
        <v>160</v>
      </c>
    </row>
    <row r="73" spans="1:9" ht="15.75" x14ac:dyDescent="0.25">
      <c r="A73" s="153" t="s">
        <v>49</v>
      </c>
      <c r="B73" s="167">
        <v>-1</v>
      </c>
      <c r="C73" s="51">
        <v>-1</v>
      </c>
      <c r="D73" s="51">
        <v>-1</v>
      </c>
      <c r="E73" s="7">
        <v>-1</v>
      </c>
      <c r="F73" s="76">
        <v>-1</v>
      </c>
      <c r="G73" s="8">
        <v>0</v>
      </c>
      <c r="H73" s="106">
        <v>-1</v>
      </c>
      <c r="I73" s="21"/>
    </row>
    <row r="74" spans="1:9" ht="15.75" x14ac:dyDescent="0.25">
      <c r="A74" s="153" t="s">
        <v>50</v>
      </c>
      <c r="B74" s="167">
        <v>-3</v>
      </c>
      <c r="C74" s="51">
        <v>-3</v>
      </c>
      <c r="D74" s="51">
        <v>0</v>
      </c>
      <c r="E74" s="7">
        <v>-3</v>
      </c>
      <c r="F74" s="76">
        <v>-3</v>
      </c>
      <c r="G74" s="8">
        <v>0</v>
      </c>
      <c r="H74" s="106">
        <v>-600</v>
      </c>
      <c r="I74" s="21" t="s">
        <v>146</v>
      </c>
    </row>
    <row r="75" spans="1:9" ht="15.75" x14ac:dyDescent="0.25">
      <c r="A75" s="153" t="s">
        <v>81</v>
      </c>
      <c r="B75" s="167">
        <v>-10200</v>
      </c>
      <c r="C75" s="51">
        <v>-10756</v>
      </c>
      <c r="D75" s="51">
        <v>-11700</v>
      </c>
      <c r="E75" s="7">
        <v>-12000</v>
      </c>
      <c r="F75" s="76">
        <v>-12000</v>
      </c>
      <c r="G75" s="8">
        <v>-8775</v>
      </c>
      <c r="H75" s="106">
        <v>-12000</v>
      </c>
      <c r="I75" s="27"/>
    </row>
    <row r="76" spans="1:9" ht="16.5" thickBot="1" x14ac:dyDescent="0.3">
      <c r="A76" s="154" t="s">
        <v>123</v>
      </c>
      <c r="B76" s="185">
        <v>-8340</v>
      </c>
      <c r="C76" s="169">
        <v>-8660</v>
      </c>
      <c r="D76" s="169">
        <v>-7103</v>
      </c>
      <c r="E76" s="93"/>
      <c r="F76" s="94"/>
      <c r="G76" s="95"/>
      <c r="H76" s="123"/>
      <c r="I76" s="27" t="s">
        <v>115</v>
      </c>
    </row>
    <row r="77" spans="1:9" ht="20.25" thickTop="1" thickBot="1" x14ac:dyDescent="0.3">
      <c r="A77" s="34" t="s">
        <v>11</v>
      </c>
      <c r="B77" s="178">
        <f t="shared" ref="B77:H77" si="7">SUM(B66:B76)</f>
        <v>-6465</v>
      </c>
      <c r="C77" s="171">
        <f t="shared" si="7"/>
        <v>-4182</v>
      </c>
      <c r="D77" s="171">
        <f t="shared" si="7"/>
        <v>30013</v>
      </c>
      <c r="E77" s="14">
        <f t="shared" si="7"/>
        <v>-3964</v>
      </c>
      <c r="F77" s="78">
        <f t="shared" si="7"/>
        <v>-3964</v>
      </c>
      <c r="G77" s="15">
        <f t="shared" si="7"/>
        <v>-6663</v>
      </c>
      <c r="H77" s="109">
        <f t="shared" si="7"/>
        <v>-3961</v>
      </c>
      <c r="I77" s="16"/>
    </row>
    <row r="78" spans="1:9" ht="48.75" thickTop="1" thickBot="1" x14ac:dyDescent="0.3">
      <c r="A78" s="141" t="s">
        <v>51</v>
      </c>
      <c r="B78" s="172" t="s">
        <v>13</v>
      </c>
      <c r="C78" s="164" t="s">
        <v>84</v>
      </c>
      <c r="D78" s="164" t="s">
        <v>118</v>
      </c>
      <c r="E78" s="3" t="s">
        <v>2</v>
      </c>
      <c r="F78" s="67" t="s">
        <v>3</v>
      </c>
      <c r="G78" s="68" t="s">
        <v>187</v>
      </c>
      <c r="H78" s="116" t="s">
        <v>4</v>
      </c>
      <c r="I78" s="28"/>
    </row>
    <row r="79" spans="1:9" ht="16.5" thickTop="1" x14ac:dyDescent="0.25">
      <c r="A79" s="146" t="s">
        <v>32</v>
      </c>
      <c r="B79" s="190">
        <v>4441</v>
      </c>
      <c r="C79" s="180">
        <v>4441</v>
      </c>
      <c r="D79" s="180">
        <v>4441</v>
      </c>
      <c r="E79" s="30">
        <v>4441</v>
      </c>
      <c r="F79" s="80">
        <v>4441</v>
      </c>
      <c r="G79" s="31">
        <v>4291</v>
      </c>
      <c r="H79" s="114">
        <v>4291</v>
      </c>
      <c r="I79" s="27"/>
    </row>
    <row r="80" spans="1:9" ht="15.75" x14ac:dyDescent="0.25">
      <c r="A80" s="143" t="s">
        <v>33</v>
      </c>
      <c r="B80" s="167">
        <v>144</v>
      </c>
      <c r="C80" s="51">
        <v>173</v>
      </c>
      <c r="D80" s="51">
        <v>167</v>
      </c>
      <c r="E80" s="32">
        <v>175</v>
      </c>
      <c r="F80" s="76">
        <v>175</v>
      </c>
      <c r="G80" s="33">
        <v>74</v>
      </c>
      <c r="H80" s="106">
        <v>175</v>
      </c>
      <c r="I80" s="27"/>
    </row>
    <row r="81" spans="1:9" ht="15.75" x14ac:dyDescent="0.25">
      <c r="A81" s="137" t="s">
        <v>91</v>
      </c>
      <c r="B81" s="214"/>
      <c r="C81" s="51">
        <v>706</v>
      </c>
      <c r="D81" s="51">
        <v>329</v>
      </c>
      <c r="E81" s="32">
        <v>350</v>
      </c>
      <c r="F81" s="76">
        <v>350</v>
      </c>
      <c r="G81" s="33">
        <v>243</v>
      </c>
      <c r="H81" s="106">
        <v>350</v>
      </c>
      <c r="I81" s="27"/>
    </row>
    <row r="82" spans="1:9" ht="15.75" x14ac:dyDescent="0.25">
      <c r="A82" s="143" t="s">
        <v>52</v>
      </c>
      <c r="B82" s="167">
        <v>18009</v>
      </c>
      <c r="C82" s="51">
        <v>20613</v>
      </c>
      <c r="D82" s="51">
        <v>14516</v>
      </c>
      <c r="E82" s="32">
        <v>25000</v>
      </c>
      <c r="F82" s="76">
        <v>25000</v>
      </c>
      <c r="G82" s="33">
        <v>15075</v>
      </c>
      <c r="H82" s="106">
        <v>25000</v>
      </c>
      <c r="I82" s="21"/>
    </row>
    <row r="83" spans="1:9" ht="15.75" x14ac:dyDescent="0.25">
      <c r="A83" s="143" t="s">
        <v>111</v>
      </c>
      <c r="B83" s="167">
        <v>1357</v>
      </c>
      <c r="C83" s="51">
        <v>-32</v>
      </c>
      <c r="D83" s="51">
        <v>0</v>
      </c>
      <c r="E83" s="32">
        <v>500</v>
      </c>
      <c r="F83" s="76">
        <v>500</v>
      </c>
      <c r="G83" s="33">
        <v>200</v>
      </c>
      <c r="H83" s="107">
        <v>500</v>
      </c>
      <c r="I83" s="21"/>
    </row>
    <row r="84" spans="1:9" ht="31.5" x14ac:dyDescent="0.25">
      <c r="A84" s="143" t="s">
        <v>53</v>
      </c>
      <c r="B84" s="168">
        <v>150</v>
      </c>
      <c r="C84" s="51">
        <v>0</v>
      </c>
      <c r="D84" s="51">
        <v>0</v>
      </c>
      <c r="E84" s="32">
        <v>20000</v>
      </c>
      <c r="F84" s="76">
        <v>20000</v>
      </c>
      <c r="G84" s="33">
        <v>0</v>
      </c>
      <c r="H84" s="107">
        <v>20000</v>
      </c>
      <c r="I84" s="21" t="s">
        <v>161</v>
      </c>
    </row>
    <row r="85" spans="1:9" ht="16.5" thickBot="1" x14ac:dyDescent="0.3">
      <c r="A85" s="144" t="s">
        <v>92</v>
      </c>
      <c r="B85" s="191">
        <v>-11435</v>
      </c>
      <c r="C85" s="51">
        <v>-12000</v>
      </c>
      <c r="D85" s="51">
        <v>-17250</v>
      </c>
      <c r="E85" s="32">
        <v>-10000</v>
      </c>
      <c r="F85" s="76">
        <v>-10000</v>
      </c>
      <c r="G85" s="33">
        <v>-5507</v>
      </c>
      <c r="H85" s="106">
        <v>-10000</v>
      </c>
      <c r="I85" s="21"/>
    </row>
    <row r="86" spans="1:9" ht="20.25" thickTop="1" thickBot="1" x14ac:dyDescent="0.3">
      <c r="A86" s="34" t="s">
        <v>11</v>
      </c>
      <c r="B86" s="170">
        <f t="shared" ref="B86:H86" si="8">SUM(B79:B85)</f>
        <v>12666</v>
      </c>
      <c r="C86" s="171">
        <f t="shared" si="8"/>
        <v>13901</v>
      </c>
      <c r="D86" s="171">
        <f t="shared" si="8"/>
        <v>2203</v>
      </c>
      <c r="E86" s="52">
        <f t="shared" si="8"/>
        <v>40466</v>
      </c>
      <c r="F86" s="78">
        <f t="shared" ref="F86" si="9">SUM(F79:F85)</f>
        <v>40466</v>
      </c>
      <c r="G86" s="53">
        <f t="shared" si="8"/>
        <v>14376</v>
      </c>
      <c r="H86" s="109">
        <f t="shared" si="8"/>
        <v>40316</v>
      </c>
      <c r="I86" s="16"/>
    </row>
    <row r="87" spans="1:9" ht="48.75" thickTop="1" thickBot="1" x14ac:dyDescent="0.3">
      <c r="A87" s="141" t="s">
        <v>54</v>
      </c>
      <c r="B87" s="172" t="s">
        <v>13</v>
      </c>
      <c r="C87" s="164" t="s">
        <v>84</v>
      </c>
      <c r="D87" s="164" t="s">
        <v>118</v>
      </c>
      <c r="E87" s="3" t="s">
        <v>2</v>
      </c>
      <c r="F87" s="67" t="s">
        <v>3</v>
      </c>
      <c r="G87" s="68" t="s">
        <v>187</v>
      </c>
      <c r="H87" s="116" t="s">
        <v>4</v>
      </c>
      <c r="I87" s="28"/>
    </row>
    <row r="88" spans="1:9" ht="16.5" thickTop="1" x14ac:dyDescent="0.25">
      <c r="A88" s="155" t="s">
        <v>93</v>
      </c>
      <c r="B88" s="192">
        <v>80</v>
      </c>
      <c r="C88" s="180">
        <v>162</v>
      </c>
      <c r="D88" s="180">
        <v>502</v>
      </c>
      <c r="E88" s="25">
        <v>550</v>
      </c>
      <c r="F88" s="80">
        <v>550</v>
      </c>
      <c r="G88" s="26">
        <v>29</v>
      </c>
      <c r="H88" s="114">
        <v>550</v>
      </c>
      <c r="I88" s="27"/>
    </row>
    <row r="89" spans="1:9" ht="31.5" x14ac:dyDescent="0.25">
      <c r="A89" s="143" t="s">
        <v>55</v>
      </c>
      <c r="B89" s="191">
        <v>322</v>
      </c>
      <c r="C89" s="51">
        <v>857</v>
      </c>
      <c r="D89" s="51">
        <v>5868</v>
      </c>
      <c r="E89" s="7">
        <v>3000</v>
      </c>
      <c r="F89" s="76">
        <v>3000</v>
      </c>
      <c r="G89" s="8">
        <v>39</v>
      </c>
      <c r="H89" s="107">
        <v>3000</v>
      </c>
      <c r="I89" s="27" t="s">
        <v>162</v>
      </c>
    </row>
    <row r="90" spans="1:9" ht="15.75" x14ac:dyDescent="0.25">
      <c r="A90" s="143" t="s">
        <v>56</v>
      </c>
      <c r="B90" s="191">
        <v>800</v>
      </c>
      <c r="C90" s="51">
        <v>108</v>
      </c>
      <c r="D90" s="51">
        <v>45</v>
      </c>
      <c r="E90" s="7">
        <v>100</v>
      </c>
      <c r="F90" s="76">
        <v>100</v>
      </c>
      <c r="G90" s="8">
        <v>58</v>
      </c>
      <c r="H90" s="106">
        <v>100</v>
      </c>
      <c r="I90" s="27"/>
    </row>
    <row r="91" spans="1:9" ht="16.5" thickBot="1" x14ac:dyDescent="0.3">
      <c r="A91" s="140" t="s">
        <v>57</v>
      </c>
      <c r="B91" s="193">
        <v>-208</v>
      </c>
      <c r="C91" s="169">
        <v>-200</v>
      </c>
      <c r="D91" s="169">
        <v>-200</v>
      </c>
      <c r="E91" s="11">
        <v>-200</v>
      </c>
      <c r="F91" s="77">
        <v>-200</v>
      </c>
      <c r="G91" s="12">
        <v>0</v>
      </c>
      <c r="H91" s="108">
        <v>-200</v>
      </c>
      <c r="I91" s="21"/>
    </row>
    <row r="92" spans="1:9" ht="20.25" thickTop="1" thickBot="1" x14ac:dyDescent="0.3">
      <c r="A92" s="34" t="s">
        <v>11</v>
      </c>
      <c r="B92" s="194">
        <f t="shared" ref="B92:D92" si="10">SUM(B88:B91)</f>
        <v>994</v>
      </c>
      <c r="C92" s="171">
        <f t="shared" si="10"/>
        <v>927</v>
      </c>
      <c r="D92" s="171">
        <f t="shared" si="10"/>
        <v>6215</v>
      </c>
      <c r="E92" s="14">
        <f t="shared" ref="E92:H92" si="11">SUM(E88:E91)</f>
        <v>3450</v>
      </c>
      <c r="F92" s="78">
        <f t="shared" ref="F92" si="12">SUM(F88:F91)</f>
        <v>3450</v>
      </c>
      <c r="G92" s="15">
        <f t="shared" si="11"/>
        <v>126</v>
      </c>
      <c r="H92" s="109">
        <f t="shared" si="11"/>
        <v>3450</v>
      </c>
      <c r="I92" s="16"/>
    </row>
    <row r="93" spans="1:9" ht="48.75" thickTop="1" thickBot="1" x14ac:dyDescent="0.3">
      <c r="A93" s="141" t="s">
        <v>58</v>
      </c>
      <c r="B93" s="172" t="s">
        <v>13</v>
      </c>
      <c r="C93" s="164" t="s">
        <v>84</v>
      </c>
      <c r="D93" s="164" t="s">
        <v>118</v>
      </c>
      <c r="E93" s="17" t="s">
        <v>2</v>
      </c>
      <c r="F93" s="67" t="s">
        <v>3</v>
      </c>
      <c r="G93" s="68" t="s">
        <v>187</v>
      </c>
      <c r="H93" s="113" t="s">
        <v>4</v>
      </c>
      <c r="I93" s="16"/>
    </row>
    <row r="94" spans="1:9" ht="16.5" thickTop="1" x14ac:dyDescent="0.25">
      <c r="A94" s="146" t="s">
        <v>59</v>
      </c>
      <c r="B94" s="192">
        <v>98</v>
      </c>
      <c r="C94" s="180">
        <v>104</v>
      </c>
      <c r="D94" s="180">
        <v>189</v>
      </c>
      <c r="E94" s="25">
        <v>250</v>
      </c>
      <c r="F94" s="80">
        <v>250</v>
      </c>
      <c r="G94" s="26">
        <v>157</v>
      </c>
      <c r="H94" s="114">
        <v>250</v>
      </c>
      <c r="I94" s="21"/>
    </row>
    <row r="95" spans="1:9" ht="23.25" x14ac:dyDescent="0.25">
      <c r="A95" s="156" t="s">
        <v>60</v>
      </c>
      <c r="B95" s="195">
        <v>-535280</v>
      </c>
      <c r="C95" s="196">
        <v>-545986</v>
      </c>
      <c r="D95" s="196">
        <v>-545986</v>
      </c>
      <c r="E95" s="35">
        <v>-610253</v>
      </c>
      <c r="F95" s="82">
        <v>-610253</v>
      </c>
      <c r="G95" s="36">
        <v>-610253</v>
      </c>
      <c r="H95" s="117">
        <v>-610253</v>
      </c>
      <c r="I95" s="37"/>
    </row>
    <row r="96" spans="1:9" ht="15.75" x14ac:dyDescent="0.25">
      <c r="A96" s="144" t="s">
        <v>61</v>
      </c>
      <c r="B96" s="191">
        <v>-10020</v>
      </c>
      <c r="C96" s="175"/>
      <c r="D96" s="175"/>
      <c r="E96" s="90"/>
      <c r="F96" s="91"/>
      <c r="G96" s="92"/>
      <c r="H96" s="124"/>
      <c r="I96" s="21"/>
    </row>
    <row r="97" spans="1:9" ht="15.75" customHeight="1" x14ac:dyDescent="0.25">
      <c r="A97" s="140" t="s">
        <v>113</v>
      </c>
      <c r="B97" s="197"/>
      <c r="C97" s="198"/>
      <c r="D97" s="169">
        <v>-713</v>
      </c>
      <c r="E97" s="211">
        <v>-1500</v>
      </c>
      <c r="F97" s="212">
        <v>-1500</v>
      </c>
      <c r="G97" s="213">
        <v>-6060</v>
      </c>
      <c r="H97" s="134">
        <v>-8000</v>
      </c>
      <c r="I97" s="13" t="s">
        <v>148</v>
      </c>
    </row>
    <row r="98" spans="1:9" ht="16.5" thickBot="1" x14ac:dyDescent="0.3">
      <c r="A98" s="157" t="s">
        <v>62</v>
      </c>
      <c r="B98" s="199">
        <v>0</v>
      </c>
      <c r="C98" s="169">
        <v>0</v>
      </c>
      <c r="D98" s="169">
        <v>0</v>
      </c>
      <c r="E98" s="11">
        <v>-100000</v>
      </c>
      <c r="F98" s="77">
        <v>-100000</v>
      </c>
      <c r="G98" s="12">
        <v>0</v>
      </c>
      <c r="H98" s="129">
        <v>-100000</v>
      </c>
      <c r="I98" s="38"/>
    </row>
    <row r="99" spans="1:9" ht="20.25" thickTop="1" thickBot="1" x14ac:dyDescent="0.3">
      <c r="A99" s="34" t="s">
        <v>11</v>
      </c>
      <c r="B99" s="200">
        <f>SUM(B94:B98)</f>
        <v>-545202</v>
      </c>
      <c r="C99" s="201">
        <f t="shared" ref="C99:D99" si="13">SUM(C94:C98)</f>
        <v>-545882</v>
      </c>
      <c r="D99" s="201">
        <f t="shared" si="13"/>
        <v>-546510</v>
      </c>
      <c r="E99" s="54">
        <f t="shared" ref="E99:H99" si="14">SUM(E94:E98)</f>
        <v>-711503</v>
      </c>
      <c r="F99" s="83">
        <f t="shared" ref="F99" si="15">SUM(F94:F98)</f>
        <v>-711503</v>
      </c>
      <c r="G99" s="55">
        <f t="shared" si="14"/>
        <v>-616156</v>
      </c>
      <c r="H99" s="118">
        <f t="shared" si="14"/>
        <v>-718003</v>
      </c>
      <c r="I99" s="16"/>
    </row>
    <row r="100" spans="1:9" ht="48.75" thickTop="1" thickBot="1" x14ac:dyDescent="0.3">
      <c r="A100" s="141" t="s">
        <v>63</v>
      </c>
      <c r="B100" s="172" t="s">
        <v>13</v>
      </c>
      <c r="C100" s="164" t="s">
        <v>84</v>
      </c>
      <c r="D100" s="164" t="s">
        <v>118</v>
      </c>
      <c r="E100" s="60" t="s">
        <v>2</v>
      </c>
      <c r="F100" s="67" t="s">
        <v>3</v>
      </c>
      <c r="G100" s="68" t="s">
        <v>187</v>
      </c>
      <c r="H100" s="133" t="s">
        <v>4</v>
      </c>
      <c r="I100" s="28"/>
    </row>
    <row r="101" spans="1:9" ht="32.25" thickTop="1" x14ac:dyDescent="0.25">
      <c r="A101" s="217" t="s">
        <v>24</v>
      </c>
      <c r="B101" s="214"/>
      <c r="C101" s="175"/>
      <c r="D101" s="175"/>
      <c r="E101" s="7">
        <v>35000</v>
      </c>
      <c r="F101" s="76">
        <v>35000</v>
      </c>
      <c r="G101" s="8">
        <v>47031</v>
      </c>
      <c r="H101" s="134">
        <v>57306</v>
      </c>
      <c r="I101" s="59" t="s">
        <v>177</v>
      </c>
    </row>
    <row r="102" spans="1:9" ht="31.5" x14ac:dyDescent="0.25">
      <c r="A102" s="158" t="s">
        <v>94</v>
      </c>
      <c r="B102" s="199">
        <v>44168</v>
      </c>
      <c r="C102" s="202">
        <v>52508</v>
      </c>
      <c r="D102" s="203">
        <v>49770</v>
      </c>
      <c r="E102" s="132">
        <v>50000</v>
      </c>
      <c r="F102" s="84">
        <v>25000</v>
      </c>
      <c r="G102" s="61">
        <v>24953</v>
      </c>
      <c r="H102" s="119">
        <v>24953</v>
      </c>
      <c r="I102" s="4" t="s">
        <v>152</v>
      </c>
    </row>
    <row r="103" spans="1:9" ht="15.75" x14ac:dyDescent="0.25">
      <c r="A103" s="159" t="s">
        <v>120</v>
      </c>
      <c r="B103" s="191">
        <v>0</v>
      </c>
      <c r="C103" s="204">
        <v>0</v>
      </c>
      <c r="D103" s="204">
        <v>13200</v>
      </c>
      <c r="E103" s="47">
        <v>0</v>
      </c>
      <c r="F103" s="85">
        <v>0</v>
      </c>
      <c r="G103" s="63">
        <v>502</v>
      </c>
      <c r="H103" s="120">
        <v>502</v>
      </c>
      <c r="I103" s="27" t="s">
        <v>122</v>
      </c>
    </row>
    <row r="104" spans="1:9" ht="15.75" x14ac:dyDescent="0.25">
      <c r="A104" s="160" t="s">
        <v>121</v>
      </c>
      <c r="B104" s="165" t="s">
        <v>100</v>
      </c>
      <c r="C104" s="205">
        <v>3720</v>
      </c>
      <c r="D104" s="205">
        <v>3234</v>
      </c>
      <c r="E104" s="62">
        <v>0</v>
      </c>
      <c r="F104" s="86">
        <v>0</v>
      </c>
      <c r="G104" s="64">
        <v>0</v>
      </c>
      <c r="H104" s="130">
        <v>0</v>
      </c>
      <c r="I104" s="59"/>
    </row>
    <row r="105" spans="1:9" ht="31.5" x14ac:dyDescent="0.25">
      <c r="A105" s="160" t="s">
        <v>70</v>
      </c>
      <c r="B105" s="165" t="s">
        <v>100</v>
      </c>
      <c r="C105" s="205">
        <v>9500</v>
      </c>
      <c r="D105" s="205">
        <f>31841-35</f>
        <v>31806</v>
      </c>
      <c r="E105" s="62">
        <v>26000</v>
      </c>
      <c r="F105" s="86">
        <v>21000</v>
      </c>
      <c r="G105" s="64">
        <v>6276</v>
      </c>
      <c r="H105" s="253">
        <v>21050.47</v>
      </c>
      <c r="I105" s="89" t="s">
        <v>179</v>
      </c>
    </row>
    <row r="106" spans="1:9" ht="15.75" x14ac:dyDescent="0.25">
      <c r="A106" s="160" t="s">
        <v>102</v>
      </c>
      <c r="B106" s="165" t="s">
        <v>100</v>
      </c>
      <c r="C106" s="205" t="s">
        <v>100</v>
      </c>
      <c r="D106" s="205">
        <v>75980</v>
      </c>
      <c r="E106" s="62">
        <v>73700</v>
      </c>
      <c r="F106" s="86">
        <v>13700</v>
      </c>
      <c r="G106" s="64">
        <v>-1108</v>
      </c>
      <c r="H106" s="130">
        <v>10136</v>
      </c>
      <c r="I106" s="89" t="s">
        <v>175</v>
      </c>
    </row>
    <row r="107" spans="1:9" ht="15.75" x14ac:dyDescent="0.25">
      <c r="A107" s="160" t="s">
        <v>72</v>
      </c>
      <c r="B107" s="165">
        <v>3986</v>
      </c>
      <c r="C107" s="205">
        <v>2312</v>
      </c>
      <c r="D107" s="205">
        <v>9139</v>
      </c>
      <c r="E107" s="62">
        <v>10000</v>
      </c>
      <c r="F107" s="86">
        <v>10000</v>
      </c>
      <c r="G107" s="64">
        <v>5627</v>
      </c>
      <c r="H107" s="121">
        <v>10000</v>
      </c>
      <c r="I107" s="65"/>
    </row>
    <row r="108" spans="1:9" ht="15.75" x14ac:dyDescent="0.25">
      <c r="A108" s="143" t="s">
        <v>64</v>
      </c>
      <c r="B108" s="277">
        <v>71413</v>
      </c>
      <c r="C108" s="204">
        <v>0</v>
      </c>
      <c r="D108" s="208"/>
      <c r="E108" s="102"/>
      <c r="F108" s="103"/>
      <c r="G108" s="104"/>
      <c r="H108" s="127"/>
      <c r="I108" s="21"/>
    </row>
    <row r="109" spans="1:9" ht="15.75" x14ac:dyDescent="0.25">
      <c r="A109" s="143" t="s">
        <v>65</v>
      </c>
      <c r="B109" s="278"/>
      <c r="C109" s="280">
        <v>0</v>
      </c>
      <c r="D109" s="209"/>
      <c r="E109" s="285"/>
      <c r="F109" s="287"/>
      <c r="G109" s="289"/>
      <c r="H109" s="291"/>
      <c r="I109" s="20"/>
    </row>
    <row r="110" spans="1:9" ht="15.75" x14ac:dyDescent="0.25">
      <c r="A110" s="143" t="s">
        <v>66</v>
      </c>
      <c r="B110" s="278"/>
      <c r="C110" s="281"/>
      <c r="D110" s="210"/>
      <c r="E110" s="286"/>
      <c r="F110" s="288"/>
      <c r="G110" s="290"/>
      <c r="H110" s="292"/>
      <c r="I110" s="20"/>
    </row>
    <row r="111" spans="1:9" ht="15.75" x14ac:dyDescent="0.25">
      <c r="A111" s="143" t="s">
        <v>67</v>
      </c>
      <c r="B111" s="278"/>
      <c r="C111" s="204" t="s">
        <v>99</v>
      </c>
      <c r="D111" s="208"/>
      <c r="E111" s="102"/>
      <c r="F111" s="103"/>
      <c r="G111" s="104"/>
      <c r="H111" s="127"/>
      <c r="I111" s="20"/>
    </row>
    <row r="112" spans="1:9" ht="18" customHeight="1" x14ac:dyDescent="0.25">
      <c r="A112" s="143" t="s">
        <v>68</v>
      </c>
      <c r="B112" s="278"/>
      <c r="C112" s="204">
        <f>22908+30</f>
        <v>22938</v>
      </c>
      <c r="D112" s="208"/>
      <c r="E112" s="102"/>
      <c r="F112" s="103"/>
      <c r="G112" s="104"/>
      <c r="H112" s="127"/>
      <c r="I112" s="20"/>
    </row>
    <row r="113" spans="1:9" ht="15.75" x14ac:dyDescent="0.25">
      <c r="A113" s="143" t="s">
        <v>69</v>
      </c>
      <c r="B113" s="278"/>
      <c r="C113" s="204">
        <v>0</v>
      </c>
      <c r="D113" s="208"/>
      <c r="E113" s="102"/>
      <c r="F113" s="103"/>
      <c r="G113" s="104"/>
      <c r="H113" s="127"/>
      <c r="I113" s="20"/>
    </row>
    <row r="114" spans="1:9" ht="15.75" x14ac:dyDescent="0.25">
      <c r="A114" s="143" t="s">
        <v>70</v>
      </c>
      <c r="B114" s="279"/>
      <c r="C114" s="204" t="s">
        <v>99</v>
      </c>
      <c r="D114" s="208"/>
      <c r="E114" s="102"/>
      <c r="F114" s="103"/>
      <c r="G114" s="104"/>
      <c r="H114" s="127"/>
      <c r="I114" s="20"/>
    </row>
    <row r="115" spans="1:9" ht="15.75" x14ac:dyDescent="0.25">
      <c r="A115" s="159" t="s">
        <v>71</v>
      </c>
      <c r="B115" s="191">
        <v>0</v>
      </c>
      <c r="C115" s="204">
        <v>0</v>
      </c>
      <c r="D115" s="208"/>
      <c r="E115" s="102"/>
      <c r="F115" s="103"/>
      <c r="G115" s="104"/>
      <c r="H115" s="127"/>
      <c r="I115" s="20"/>
    </row>
    <row r="116" spans="1:9" ht="32.25" thickBot="1" x14ac:dyDescent="0.3">
      <c r="A116" s="144" t="s">
        <v>95</v>
      </c>
      <c r="B116" s="199">
        <v>-84500</v>
      </c>
      <c r="C116" s="204">
        <v>-34370</v>
      </c>
      <c r="D116" s="204">
        <v>-32705</v>
      </c>
      <c r="E116" s="47"/>
      <c r="F116" s="87">
        <v>0</v>
      </c>
      <c r="G116" s="48">
        <v>-3210</v>
      </c>
      <c r="H116" s="131">
        <v>-3210</v>
      </c>
      <c r="I116" s="21" t="s">
        <v>149</v>
      </c>
    </row>
    <row r="117" spans="1:9" ht="20.25" thickTop="1" thickBot="1" x14ac:dyDescent="0.3">
      <c r="A117" s="161" t="s">
        <v>11</v>
      </c>
      <c r="B117" s="206">
        <f t="shared" ref="B117:D117" si="16">SUM(B102:B116)</f>
        <v>35067</v>
      </c>
      <c r="C117" s="207">
        <f t="shared" si="16"/>
        <v>56608</v>
      </c>
      <c r="D117" s="207">
        <f t="shared" si="16"/>
        <v>150424</v>
      </c>
      <c r="E117" s="56">
        <f>SUM(E101:E116)</f>
        <v>194700</v>
      </c>
      <c r="F117" s="88">
        <f>SUM(F101:F116)</f>
        <v>104700</v>
      </c>
      <c r="G117" s="57">
        <f>SUM(G101:G116)</f>
        <v>80071</v>
      </c>
      <c r="H117" s="122">
        <f>SUM(H101:H116)</f>
        <v>120737.47</v>
      </c>
      <c r="I117" s="74"/>
    </row>
    <row r="118" spans="1:9" ht="22.5" thickTop="1" thickBot="1" x14ac:dyDescent="0.3">
      <c r="A118" s="162" t="s">
        <v>144</v>
      </c>
      <c r="B118" s="221">
        <v>-187710</v>
      </c>
      <c r="C118" s="222">
        <f t="shared" ref="C118:H118" si="17">SUM(C117+C99+C92+C86+C77+C64+C51+C40+C32+C17)</f>
        <v>-47985</v>
      </c>
      <c r="D118" s="220">
        <f t="shared" si="17"/>
        <v>90527</v>
      </c>
      <c r="E118" s="223">
        <f>SUM(E117+E99+E92+E86+E77+E64+E51+E40+E32+E17)</f>
        <v>186644</v>
      </c>
      <c r="F118" s="224">
        <f t="shared" si="17"/>
        <v>96802</v>
      </c>
      <c r="G118" s="226">
        <f t="shared" si="17"/>
        <v>-123172</v>
      </c>
      <c r="H118" s="225">
        <f t="shared" si="17"/>
        <v>50760.469999999972</v>
      </c>
      <c r="I118" s="16" t="s">
        <v>188</v>
      </c>
    </row>
    <row r="119" spans="1:9" ht="15.75" x14ac:dyDescent="0.25">
      <c r="A119" s="39"/>
      <c r="B119" s="40"/>
      <c r="C119" s="40"/>
      <c r="D119" s="41"/>
      <c r="E119" s="41"/>
      <c r="F119" s="42"/>
      <c r="G119" s="42"/>
      <c r="H119" s="43"/>
      <c r="I119" s="44"/>
    </row>
    <row r="120" spans="1:9" ht="16.5" thickBot="1" x14ac:dyDescent="0.3">
      <c r="A120" s="39"/>
      <c r="B120" s="40"/>
      <c r="C120" s="40"/>
      <c r="D120" s="41"/>
      <c r="E120" s="41"/>
      <c r="F120" s="42"/>
      <c r="G120" s="42"/>
      <c r="H120" s="43"/>
      <c r="I120" s="44"/>
    </row>
    <row r="121" spans="1:9" ht="21.75" thickBot="1" x14ac:dyDescent="0.3">
      <c r="A121" s="270" t="s">
        <v>74</v>
      </c>
      <c r="B121" s="271"/>
      <c r="C121" s="272"/>
      <c r="D121" s="45"/>
      <c r="E121" s="45"/>
      <c r="F121" s="41"/>
      <c r="G121" s="41"/>
      <c r="H121" s="41"/>
      <c r="I121" s="41"/>
    </row>
    <row r="122" spans="1:9" ht="19.5" thickBot="1" x14ac:dyDescent="0.3">
      <c r="A122" s="46" t="s">
        <v>124</v>
      </c>
      <c r="B122" s="273">
        <v>614781</v>
      </c>
      <c r="C122" s="274"/>
      <c r="D122" s="45"/>
      <c r="E122" s="45"/>
      <c r="F122" s="41"/>
      <c r="G122" s="41"/>
      <c r="H122" s="41"/>
      <c r="I122" s="70"/>
    </row>
    <row r="123" spans="1:9" ht="32.25" thickBot="1" x14ac:dyDescent="0.3">
      <c r="A123" s="58" t="s">
        <v>125</v>
      </c>
      <c r="B123" s="275">
        <f>B122-H118</f>
        <v>564020.53</v>
      </c>
      <c r="C123" s="276"/>
      <c r="D123" s="45"/>
      <c r="E123" s="45"/>
      <c r="F123" s="41"/>
      <c r="G123" s="41"/>
      <c r="H123" s="41"/>
      <c r="I123" s="41"/>
    </row>
    <row r="125" spans="1:9" s="69" customFormat="1" ht="33.6" customHeight="1" x14ac:dyDescent="0.25">
      <c r="A125" s="227" t="s">
        <v>126</v>
      </c>
      <c r="B125" s="228" t="s">
        <v>110</v>
      </c>
      <c r="C125" s="228" t="s">
        <v>163</v>
      </c>
      <c r="D125" s="228" t="s">
        <v>109</v>
      </c>
      <c r="E125" s="228"/>
      <c r="H125" s="247"/>
      <c r="I125" s="247"/>
    </row>
    <row r="126" spans="1:9" s="69" customFormat="1" ht="33.6" customHeight="1" x14ac:dyDescent="0.25">
      <c r="A126" s="229" t="s">
        <v>103</v>
      </c>
      <c r="B126" s="230">
        <v>13700</v>
      </c>
      <c r="C126" s="230">
        <v>13700</v>
      </c>
      <c r="D126" s="262" t="s">
        <v>104</v>
      </c>
      <c r="E126" s="263"/>
      <c r="H126" s="248"/>
      <c r="I126" s="247"/>
    </row>
    <row r="127" spans="1:9" s="69" customFormat="1" ht="33.6" customHeight="1" x14ac:dyDescent="0.25">
      <c r="A127" s="229" t="s">
        <v>168</v>
      </c>
      <c r="B127" s="230">
        <v>0</v>
      </c>
      <c r="C127" s="230">
        <v>19254</v>
      </c>
      <c r="D127" s="262"/>
      <c r="E127" s="263"/>
      <c r="H127" s="248"/>
      <c r="I127" s="247"/>
    </row>
    <row r="128" spans="1:9" s="69" customFormat="1" ht="33.6" customHeight="1" x14ac:dyDescent="0.25">
      <c r="A128" s="250" t="s">
        <v>170</v>
      </c>
      <c r="B128" s="230">
        <v>0</v>
      </c>
      <c r="C128" s="232">
        <v>-14681</v>
      </c>
      <c r="D128" s="262" t="s">
        <v>171</v>
      </c>
      <c r="E128" s="263"/>
      <c r="H128" s="248"/>
      <c r="I128" s="247"/>
    </row>
    <row r="129" spans="1:9 16383:16383" s="69" customFormat="1" ht="33.6" customHeight="1" x14ac:dyDescent="0.25">
      <c r="A129" s="250" t="s">
        <v>172</v>
      </c>
      <c r="B129" s="230">
        <v>0</v>
      </c>
      <c r="C129" s="232">
        <v>-136</v>
      </c>
      <c r="D129" s="262" t="s">
        <v>183</v>
      </c>
      <c r="E129" s="263"/>
      <c r="H129" s="248"/>
      <c r="I129" s="247"/>
    </row>
    <row r="130" spans="1:9 16383:16383" s="69" customFormat="1" ht="33.6" customHeight="1" x14ac:dyDescent="0.25">
      <c r="A130" s="231" t="s">
        <v>127</v>
      </c>
      <c r="B130" s="232">
        <v>-2500</v>
      </c>
      <c r="C130" s="232">
        <v>-2500</v>
      </c>
      <c r="D130" s="262"/>
      <c r="E130" s="263"/>
      <c r="H130" s="248"/>
      <c r="I130" s="247"/>
    </row>
    <row r="131" spans="1:9 16383:16383" s="69" customFormat="1" ht="33.6" customHeight="1" x14ac:dyDescent="0.25">
      <c r="A131" s="231" t="s">
        <v>169</v>
      </c>
      <c r="B131" s="232">
        <v>0</v>
      </c>
      <c r="C131" s="232">
        <v>-595</v>
      </c>
      <c r="D131" s="262"/>
      <c r="E131" s="263"/>
      <c r="H131" s="248"/>
      <c r="I131" s="247"/>
    </row>
    <row r="132" spans="1:9 16383:16383" s="69" customFormat="1" ht="33.6" customHeight="1" x14ac:dyDescent="0.25">
      <c r="A132" s="231" t="s">
        <v>167</v>
      </c>
      <c r="B132" s="232">
        <v>0</v>
      </c>
      <c r="C132" s="232">
        <v>-278</v>
      </c>
      <c r="D132" s="262"/>
      <c r="E132" s="263"/>
      <c r="H132" s="248"/>
      <c r="I132" s="247"/>
    </row>
    <row r="133" spans="1:9 16383:16383" s="69" customFormat="1" ht="33.6" customHeight="1" x14ac:dyDescent="0.25">
      <c r="A133" s="231" t="s">
        <v>105</v>
      </c>
      <c r="B133" s="232">
        <v>-1200</v>
      </c>
      <c r="C133" s="232">
        <v>-1200</v>
      </c>
      <c r="D133" s="262"/>
      <c r="E133" s="263"/>
      <c r="H133" s="247"/>
      <c r="I133" s="247"/>
    </row>
    <row r="134" spans="1:9 16383:16383" s="69" customFormat="1" ht="48" customHeight="1" x14ac:dyDescent="0.25">
      <c r="A134" s="233" t="s">
        <v>128</v>
      </c>
      <c r="B134" s="234">
        <v>-5000</v>
      </c>
      <c r="C134" s="234">
        <v>-5000</v>
      </c>
      <c r="D134" s="268" t="s">
        <v>185</v>
      </c>
      <c r="E134" s="269"/>
      <c r="H134" s="248"/>
      <c r="I134" s="247"/>
    </row>
    <row r="135" spans="1:9 16383:16383" s="69" customFormat="1" ht="33.6" customHeight="1" x14ac:dyDescent="0.25">
      <c r="A135" s="231" t="s">
        <v>129</v>
      </c>
      <c r="B135" s="232">
        <v>-5000</v>
      </c>
      <c r="C135" s="232">
        <v>-5000</v>
      </c>
      <c r="D135" s="262" t="s">
        <v>173</v>
      </c>
      <c r="E135" s="263"/>
      <c r="H135" s="248"/>
      <c r="I135" s="247"/>
    </row>
    <row r="136" spans="1:9 16383:16383" s="69" customFormat="1" ht="33.6" customHeight="1" x14ac:dyDescent="0.25">
      <c r="A136" s="235" t="s">
        <v>73</v>
      </c>
      <c r="B136" s="230">
        <f>SUM(B126:B135)</f>
        <v>0</v>
      </c>
      <c r="C136" s="251">
        <f>SUM(C126:C135)</f>
        <v>3564</v>
      </c>
      <c r="D136" s="266" t="s">
        <v>174</v>
      </c>
      <c r="E136" s="267"/>
      <c r="H136" s="248"/>
      <c r="I136" s="247"/>
    </row>
    <row r="137" spans="1:9 16383:16383" s="69" customFormat="1" ht="33.6" customHeight="1" x14ac:dyDescent="0.25">
      <c r="A137" s="227" t="s">
        <v>126</v>
      </c>
      <c r="B137" s="236" t="s">
        <v>110</v>
      </c>
      <c r="C137" s="236" t="s">
        <v>163</v>
      </c>
      <c r="D137" s="264" t="s">
        <v>109</v>
      </c>
      <c r="E137" s="265"/>
      <c r="H137" s="248"/>
      <c r="I137" s="247"/>
    </row>
    <row r="138" spans="1:9 16383:16383" s="69" customFormat="1" ht="33.6" customHeight="1" x14ac:dyDescent="0.25">
      <c r="A138" s="237" t="s">
        <v>106</v>
      </c>
      <c r="B138" s="238">
        <v>21000</v>
      </c>
      <c r="C138" s="238">
        <v>21000</v>
      </c>
      <c r="D138" s="260" t="s">
        <v>104</v>
      </c>
      <c r="E138" s="261"/>
      <c r="H138" s="247"/>
      <c r="I138" s="247"/>
    </row>
    <row r="139" spans="1:9 16383:16383" s="69" customFormat="1" ht="33.6" customHeight="1" x14ac:dyDescent="0.25">
      <c r="A139" s="233" t="s">
        <v>130</v>
      </c>
      <c r="B139" s="239">
        <v>-13000</v>
      </c>
      <c r="C139" s="254">
        <v>-13693.47</v>
      </c>
      <c r="D139" s="260" t="s">
        <v>178</v>
      </c>
      <c r="E139" s="261"/>
      <c r="H139" s="248"/>
      <c r="I139" s="247"/>
    </row>
    <row r="140" spans="1:9 16383:16383" s="69" customFormat="1" ht="45.6" customHeight="1" x14ac:dyDescent="0.25">
      <c r="A140" s="233" t="s">
        <v>131</v>
      </c>
      <c r="B140" s="239">
        <v>-5000</v>
      </c>
      <c r="C140" s="239">
        <v>-5000</v>
      </c>
      <c r="D140" s="260" t="s">
        <v>176</v>
      </c>
      <c r="E140" s="261"/>
      <c r="H140" s="249"/>
    </row>
    <row r="141" spans="1:9 16383:16383" s="69" customFormat="1" ht="33.6" customHeight="1" x14ac:dyDescent="0.25">
      <c r="A141" s="233" t="s">
        <v>132</v>
      </c>
      <c r="B141" s="234">
        <v>-3000</v>
      </c>
      <c r="C141" s="234">
        <v>-2357</v>
      </c>
      <c r="D141" s="260" t="s">
        <v>165</v>
      </c>
      <c r="E141" s="261"/>
      <c r="H141" s="249"/>
    </row>
    <row r="142" spans="1:9 16383:16383" s="69" customFormat="1" ht="33.6" customHeight="1" x14ac:dyDescent="0.25">
      <c r="A142" s="240" t="s">
        <v>73</v>
      </c>
      <c r="B142" s="238">
        <f>SUM(B138:B141)</f>
        <v>0</v>
      </c>
      <c r="C142" s="255">
        <f>SUM(C138:C141)</f>
        <v>-50.469999999999345</v>
      </c>
      <c r="D142" s="258" t="s">
        <v>184</v>
      </c>
      <c r="E142" s="259"/>
      <c r="XFC142" s="69">
        <f>SUM(B142:XFB142)</f>
        <v>-50.469999999999345</v>
      </c>
    </row>
    <row r="143" spans="1:9 16383:16383" s="69" customFormat="1" ht="33.6" customHeight="1" x14ac:dyDescent="0.25">
      <c r="A143" s="227" t="s">
        <v>126</v>
      </c>
      <c r="B143" s="236" t="s">
        <v>110</v>
      </c>
      <c r="C143" s="236" t="s">
        <v>163</v>
      </c>
      <c r="D143" s="264" t="s">
        <v>109</v>
      </c>
      <c r="E143" s="265"/>
    </row>
    <row r="144" spans="1:9 16383:16383" s="69" customFormat="1" ht="33.6" customHeight="1" x14ac:dyDescent="0.25">
      <c r="A144" s="241" t="s">
        <v>107</v>
      </c>
      <c r="B144" s="242">
        <v>35000</v>
      </c>
      <c r="C144" s="242">
        <v>35000</v>
      </c>
      <c r="D144" s="260" t="s">
        <v>166</v>
      </c>
      <c r="E144" s="261"/>
    </row>
    <row r="145" spans="1:5" s="246" customFormat="1" ht="33.6" customHeight="1" x14ac:dyDescent="0.25">
      <c r="A145" s="243" t="s">
        <v>143</v>
      </c>
      <c r="B145" s="244">
        <v>-59</v>
      </c>
      <c r="C145" s="244">
        <v>-58</v>
      </c>
      <c r="D145" s="260"/>
      <c r="E145" s="261"/>
    </row>
    <row r="146" spans="1:5" s="69" customFormat="1" ht="33.6" customHeight="1" x14ac:dyDescent="0.25">
      <c r="A146" s="243" t="s">
        <v>133</v>
      </c>
      <c r="B146" s="244">
        <v>-3000</v>
      </c>
      <c r="C146" s="244">
        <v>-3000</v>
      </c>
      <c r="D146" s="260" t="s">
        <v>181</v>
      </c>
      <c r="E146" s="261"/>
    </row>
    <row r="147" spans="1:5" s="69" customFormat="1" ht="33.6" customHeight="1" x14ac:dyDescent="0.25">
      <c r="A147" s="243" t="s">
        <v>138</v>
      </c>
      <c r="B147" s="244">
        <v>-45000</v>
      </c>
      <c r="C147" s="244">
        <v>-47760</v>
      </c>
      <c r="D147" s="260" t="s">
        <v>182</v>
      </c>
      <c r="E147" s="261"/>
    </row>
    <row r="148" spans="1:5" s="69" customFormat="1" ht="33.6" customHeight="1" x14ac:dyDescent="0.25">
      <c r="A148" s="243" t="s">
        <v>141</v>
      </c>
      <c r="B148" s="244">
        <v>-675</v>
      </c>
      <c r="C148" s="244">
        <v>-675</v>
      </c>
      <c r="D148" s="260"/>
      <c r="E148" s="261"/>
    </row>
    <row r="149" spans="1:5" s="69" customFormat="1" ht="33.6" customHeight="1" x14ac:dyDescent="0.25">
      <c r="A149" s="243" t="s">
        <v>134</v>
      </c>
      <c r="B149" s="244">
        <v>-2000</v>
      </c>
      <c r="C149" s="244">
        <v>-2000</v>
      </c>
      <c r="D149" s="260"/>
      <c r="E149" s="261"/>
    </row>
    <row r="150" spans="1:5" s="69" customFormat="1" ht="33.6" customHeight="1" x14ac:dyDescent="0.25">
      <c r="A150" s="243" t="s">
        <v>108</v>
      </c>
      <c r="B150" s="244">
        <v>-500</v>
      </c>
      <c r="C150" s="244">
        <v>-500</v>
      </c>
      <c r="D150" s="260"/>
      <c r="E150" s="261"/>
    </row>
    <row r="151" spans="1:5" s="69" customFormat="1" ht="33.6" customHeight="1" x14ac:dyDescent="0.25">
      <c r="A151" s="243" t="s">
        <v>135</v>
      </c>
      <c r="B151" s="244">
        <v>-500</v>
      </c>
      <c r="C151" s="244">
        <v>-500</v>
      </c>
      <c r="D151" s="260"/>
      <c r="E151" s="261"/>
    </row>
    <row r="152" spans="1:5" s="69" customFormat="1" ht="33.6" customHeight="1" x14ac:dyDescent="0.25">
      <c r="A152" s="243" t="s">
        <v>142</v>
      </c>
      <c r="B152" s="244">
        <v>-4630</v>
      </c>
      <c r="C152" s="244">
        <v>-2813</v>
      </c>
      <c r="D152" s="256" t="s">
        <v>164</v>
      </c>
      <c r="E152" s="257"/>
    </row>
    <row r="153" spans="1:5" s="69" customFormat="1" ht="33.6" customHeight="1" x14ac:dyDescent="0.25">
      <c r="A153" s="245" t="s">
        <v>73</v>
      </c>
      <c r="B153" s="242">
        <f>SUM(B144:B152)</f>
        <v>-21364</v>
      </c>
      <c r="C153" s="252">
        <f>SUM(C144:C152)</f>
        <v>-22306</v>
      </c>
      <c r="D153" s="258" t="s">
        <v>180</v>
      </c>
      <c r="E153" s="259"/>
    </row>
  </sheetData>
  <mergeCells count="38">
    <mergeCell ref="D141:E141"/>
    <mergeCell ref="D142:E142"/>
    <mergeCell ref="D144:E144"/>
    <mergeCell ref="D145:E145"/>
    <mergeCell ref="D146:E146"/>
    <mergeCell ref="D143:E143"/>
    <mergeCell ref="E1:H1"/>
    <mergeCell ref="E109:E110"/>
    <mergeCell ref="F109:F110"/>
    <mergeCell ref="G109:G110"/>
    <mergeCell ref="H109:H110"/>
    <mergeCell ref="A121:C121"/>
    <mergeCell ref="B122:C122"/>
    <mergeCell ref="B123:C123"/>
    <mergeCell ref="B108:B114"/>
    <mergeCell ref="C109:C110"/>
    <mergeCell ref="D138:E138"/>
    <mergeCell ref="D139:E139"/>
    <mergeCell ref="D140:E140"/>
    <mergeCell ref="D126:E126"/>
    <mergeCell ref="D128:E128"/>
    <mergeCell ref="D129:E129"/>
    <mergeCell ref="D127:E127"/>
    <mergeCell ref="D137:E137"/>
    <mergeCell ref="D136:E136"/>
    <mergeCell ref="D135:E135"/>
    <mergeCell ref="D134:E134"/>
    <mergeCell ref="D133:E133"/>
    <mergeCell ref="D132:E132"/>
    <mergeCell ref="D131:E131"/>
    <mergeCell ref="D130:E130"/>
    <mergeCell ref="D152:E152"/>
    <mergeCell ref="D153:E153"/>
    <mergeCell ref="D147:E147"/>
    <mergeCell ref="D148:E148"/>
    <mergeCell ref="D149:E149"/>
    <mergeCell ref="D150:E150"/>
    <mergeCell ref="D151:E151"/>
  </mergeCells>
  <pageMargins left="0.23622047244094491" right="0.23622047244094491" top="0.35433070866141736" bottom="0.35433070866141736" header="0.31496062992125984" footer="0.31496062992125984"/>
  <pageSetup paperSize="8" scale="84" fitToHeight="0" orientation="landscape" horizontalDpi="1200" verticalDpi="1200" r:id="rId1"/>
  <rowBreaks count="3" manualBreakCount="3">
    <brk id="46" max="8" man="1"/>
    <brk id="92" max="8" man="1"/>
    <brk id="13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4787D5D701543AFB7531D2E278727" ma:contentTypeVersion="12" ma:contentTypeDescription="Create a new document." ma:contentTypeScope="" ma:versionID="ad7cc7893e15adadef800d7b686bf360">
  <xsd:schema xmlns:xsd="http://www.w3.org/2001/XMLSchema" xmlns:xs="http://www.w3.org/2001/XMLSchema" xmlns:p="http://schemas.microsoft.com/office/2006/metadata/properties" xmlns:ns2="3e17ef8c-23c1-40be-b9a1-61c8d2553741" xmlns:ns3="5078ea1e-726b-4ce9-b6a9-ce0da4b18bb9" targetNamespace="http://schemas.microsoft.com/office/2006/metadata/properties" ma:root="true" ma:fieldsID="76f2449ebcc6a25015fd29cc0a2852ee" ns2:_="" ns3:_="">
    <xsd:import namespace="3e17ef8c-23c1-40be-b9a1-61c8d2553741"/>
    <xsd:import namespace="5078ea1e-726b-4ce9-b6a9-ce0da4b18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ef8c-23c1-40be-b9a1-61c8d2553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c72a91d-eefe-4398-b2b3-2ee2fca36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8ea1e-726b-4ce9-b6a9-ce0da4b18b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cea8c1-0d0e-4768-be05-28e5ac872e1f}" ma:internalName="TaxCatchAll" ma:showField="CatchAllData" ma:web="5078ea1e-726b-4ce9-b6a9-ce0da4b18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17ef8c-23c1-40be-b9a1-61c8d2553741">
      <Terms xmlns="http://schemas.microsoft.com/office/infopath/2007/PartnerControls"/>
    </lcf76f155ced4ddcb4097134ff3c332f>
    <TaxCatchAll xmlns="5078ea1e-726b-4ce9-b6a9-ce0da4b18bb9" xsi:nil="true"/>
  </documentManagement>
</p:properties>
</file>

<file path=customXml/itemProps1.xml><?xml version="1.0" encoding="utf-8"?>
<ds:datastoreItem xmlns:ds="http://schemas.openxmlformats.org/officeDocument/2006/customXml" ds:itemID="{A798EE74-D779-4919-96FE-83F1097EDEC8}"/>
</file>

<file path=customXml/itemProps2.xml><?xml version="1.0" encoding="utf-8"?>
<ds:datastoreItem xmlns:ds="http://schemas.openxmlformats.org/officeDocument/2006/customXml" ds:itemID="{9F03046F-E990-4C83-B3B6-7C77A0F82BF0}"/>
</file>

<file path=customXml/itemProps3.xml><?xml version="1.0" encoding="utf-8"?>
<ds:datastoreItem xmlns:ds="http://schemas.openxmlformats.org/officeDocument/2006/customXml" ds:itemID="{01637E62-8DD8-4F53-B81B-BB0117C5E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Totnes Town Council Administrator</cp:lastModifiedBy>
  <cp:lastPrinted>2024-01-10T12:12:36Z</cp:lastPrinted>
  <dcterms:created xsi:type="dcterms:W3CDTF">2021-11-16T14:06:10Z</dcterms:created>
  <dcterms:modified xsi:type="dcterms:W3CDTF">2024-01-10T12:17:35Z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0x0101006004787D5D701543AFB7531D2E278727</vt:lpwstr>
  </property>
</Properties>
</file>